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king\Google Drive\TFT Final Report\Results and Tables\Final Report Tables\Posted on eOrganic\"/>
    </mc:Choice>
  </mc:AlternateContent>
  <workbookProtection lockStructure="1"/>
  <bookViews>
    <workbookView xWindow="0" yWindow="0" windowWidth="18465" windowHeight="16350"/>
  </bookViews>
  <sheets>
    <sheet name="Introduction" sheetId="7" r:id="rId1"/>
    <sheet name="Corn" sheetId="1" r:id="rId2"/>
    <sheet name="Soybeans" sheetId="2" r:id="rId3"/>
    <sheet name="Oats" sheetId="3" r:id="rId4"/>
    <sheet name="Alfalfa Est." sheetId="4" r:id="rId5"/>
    <sheet name="Alfalfa" sheetId="5" r:id="rId6"/>
    <sheet name="Planning Tables" sheetId="6" r:id="rId7"/>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1" i="6" l="1"/>
  <c r="F34" i="3"/>
  <c r="F35" i="3"/>
  <c r="H4" i="4"/>
  <c r="I4" i="4"/>
  <c r="J4" i="4"/>
  <c r="F34" i="4"/>
  <c r="F35" i="4"/>
  <c r="D103" i="6" l="1"/>
  <c r="E103" i="6"/>
  <c r="F103" i="6"/>
  <c r="G103" i="6"/>
  <c r="C104" i="6"/>
  <c r="E104" i="6"/>
  <c r="G104" i="6"/>
  <c r="C115" i="6"/>
  <c r="D115" i="6"/>
  <c r="E115" i="6"/>
  <c r="F115" i="6"/>
  <c r="C116" i="6"/>
  <c r="E116" i="6"/>
  <c r="F116" i="6"/>
  <c r="G116" i="6"/>
  <c r="C127" i="6"/>
  <c r="D127" i="6"/>
  <c r="F127" i="6"/>
  <c r="C128" i="6"/>
  <c r="D128" i="6"/>
  <c r="E128" i="6"/>
  <c r="F128" i="6"/>
  <c r="G128" i="6"/>
  <c r="C58" i="6"/>
  <c r="C103" i="6" s="1"/>
  <c r="D58" i="6"/>
  <c r="E58" i="6"/>
  <c r="F58" i="6"/>
  <c r="G58" i="6"/>
  <c r="C59" i="6"/>
  <c r="D59" i="6"/>
  <c r="D104" i="6" s="1"/>
  <c r="E59" i="6"/>
  <c r="F59" i="6"/>
  <c r="F104" i="6" s="1"/>
  <c r="G59" i="6"/>
  <c r="C70" i="6"/>
  <c r="D70" i="6"/>
  <c r="E70" i="6"/>
  <c r="F70" i="6"/>
  <c r="G70" i="6"/>
  <c r="G115" i="6" s="1"/>
  <c r="C71" i="6"/>
  <c r="D71" i="6"/>
  <c r="D116" i="6" s="1"/>
  <c r="E71" i="6"/>
  <c r="F71" i="6"/>
  <c r="G71" i="6"/>
  <c r="C82" i="6"/>
  <c r="D82" i="6"/>
  <c r="E82" i="6"/>
  <c r="E127" i="6" s="1"/>
  <c r="F82" i="6"/>
  <c r="G82" i="6"/>
  <c r="G127" i="6" s="1"/>
  <c r="C83" i="6"/>
  <c r="D83" i="6"/>
  <c r="E83" i="6"/>
  <c r="F83" i="6"/>
  <c r="G83" i="6"/>
  <c r="B83" i="6"/>
  <c r="B128" i="6" s="1"/>
  <c r="B82" i="6"/>
  <c r="B127" i="6" s="1"/>
  <c r="B71" i="6"/>
  <c r="B116" i="6" s="1"/>
  <c r="B70" i="6"/>
  <c r="B115" i="6" s="1"/>
  <c r="B59" i="6"/>
  <c r="B104" i="6" s="1"/>
  <c r="B58" i="6"/>
  <c r="B103" i="6" s="1"/>
  <c r="G41" i="6"/>
  <c r="E41" i="6"/>
  <c r="D41" i="6"/>
  <c r="B41" i="6"/>
  <c r="C41" i="6"/>
  <c r="J33" i="5"/>
  <c r="I33" i="5"/>
  <c r="H33" i="5"/>
  <c r="J32" i="5"/>
  <c r="I32" i="5"/>
  <c r="H32" i="5"/>
  <c r="J31" i="5"/>
  <c r="I31" i="5"/>
  <c r="H31" i="5"/>
  <c r="J30" i="5"/>
  <c r="I30" i="5"/>
  <c r="H30" i="5"/>
  <c r="J29" i="5"/>
  <c r="I29" i="5"/>
  <c r="H29" i="5"/>
  <c r="J28" i="5"/>
  <c r="I28" i="5"/>
  <c r="H28" i="5"/>
  <c r="J27" i="5"/>
  <c r="I27" i="5"/>
  <c r="H27" i="5"/>
  <c r="J26" i="5"/>
  <c r="I26" i="5"/>
  <c r="H26" i="5"/>
  <c r="J25" i="5"/>
  <c r="I25" i="5"/>
  <c r="H25" i="5"/>
  <c r="J20" i="5"/>
  <c r="I20" i="5"/>
  <c r="H20" i="5"/>
  <c r="J19" i="5"/>
  <c r="I19" i="5"/>
  <c r="I21" i="5" s="1"/>
  <c r="I34" i="5" s="1"/>
  <c r="H19" i="5"/>
  <c r="J18" i="5"/>
  <c r="I18" i="5"/>
  <c r="H18" i="5"/>
  <c r="J17" i="5"/>
  <c r="I17" i="5"/>
  <c r="H17" i="5"/>
  <c r="J16" i="5"/>
  <c r="I16" i="5"/>
  <c r="H16" i="5"/>
  <c r="J15" i="5"/>
  <c r="I15" i="5"/>
  <c r="H15" i="5"/>
  <c r="J14" i="5"/>
  <c r="I14" i="5"/>
  <c r="H14" i="5"/>
  <c r="J13" i="5"/>
  <c r="I13" i="5"/>
  <c r="H13" i="5"/>
  <c r="J12" i="5"/>
  <c r="I12" i="5"/>
  <c r="H12" i="5"/>
  <c r="J11" i="5"/>
  <c r="I11" i="5"/>
  <c r="H11" i="5"/>
  <c r="J10" i="5"/>
  <c r="I10" i="5"/>
  <c r="H10" i="5"/>
  <c r="J7" i="5"/>
  <c r="J21" i="5" s="1"/>
  <c r="I7" i="5"/>
  <c r="I22" i="5" s="1"/>
  <c r="H7" i="5"/>
  <c r="J6" i="5"/>
  <c r="I6" i="5"/>
  <c r="H6" i="5"/>
  <c r="J5" i="5"/>
  <c r="I5" i="5"/>
  <c r="H5" i="5"/>
  <c r="J4" i="5"/>
  <c r="I4" i="5"/>
  <c r="H4" i="5"/>
  <c r="J33" i="4"/>
  <c r="I33" i="4"/>
  <c r="H33" i="4"/>
  <c r="J32" i="4"/>
  <c r="I32" i="4"/>
  <c r="H32" i="4"/>
  <c r="J31" i="4"/>
  <c r="I31" i="4"/>
  <c r="H31" i="4"/>
  <c r="J30" i="4"/>
  <c r="I30" i="4"/>
  <c r="H30" i="4"/>
  <c r="J29" i="4"/>
  <c r="I29" i="4"/>
  <c r="H29" i="4"/>
  <c r="J28" i="4"/>
  <c r="I28" i="4"/>
  <c r="H28" i="4"/>
  <c r="J27" i="4"/>
  <c r="I27" i="4"/>
  <c r="H27" i="4"/>
  <c r="J26" i="4"/>
  <c r="I26" i="4"/>
  <c r="H26" i="4"/>
  <c r="J25" i="4"/>
  <c r="I25" i="4"/>
  <c r="H25" i="4"/>
  <c r="J20" i="4"/>
  <c r="I20" i="4"/>
  <c r="H20" i="4"/>
  <c r="J19" i="4"/>
  <c r="J21" i="4" s="1"/>
  <c r="I19" i="4"/>
  <c r="H19" i="4"/>
  <c r="J18" i="4"/>
  <c r="I18" i="4"/>
  <c r="H18" i="4"/>
  <c r="J17" i="4"/>
  <c r="I17" i="4"/>
  <c r="H17" i="4"/>
  <c r="J16" i="4"/>
  <c r="I16" i="4"/>
  <c r="H16" i="4"/>
  <c r="J15" i="4"/>
  <c r="I15" i="4"/>
  <c r="H15" i="4"/>
  <c r="J14" i="4"/>
  <c r="I14" i="4"/>
  <c r="H14" i="4"/>
  <c r="J13" i="4"/>
  <c r="I13" i="4"/>
  <c r="H13" i="4"/>
  <c r="J12" i="4"/>
  <c r="I12" i="4"/>
  <c r="H12" i="4"/>
  <c r="J11" i="4"/>
  <c r="I11" i="4"/>
  <c r="H11" i="4"/>
  <c r="J10" i="4"/>
  <c r="I10" i="4"/>
  <c r="H10" i="4"/>
  <c r="J7" i="4"/>
  <c r="I7" i="4"/>
  <c r="I22" i="4" s="1"/>
  <c r="I35" i="4" s="1"/>
  <c r="H7" i="4"/>
  <c r="H22" i="4" s="1"/>
  <c r="H35" i="4" s="1"/>
  <c r="C57" i="6" s="1"/>
  <c r="C102" i="6" s="1"/>
  <c r="J6" i="4"/>
  <c r="I6" i="4"/>
  <c r="H6" i="4"/>
  <c r="J5" i="4"/>
  <c r="I5" i="4"/>
  <c r="H5" i="4"/>
  <c r="H21" i="3"/>
  <c r="J33" i="3"/>
  <c r="I33" i="3"/>
  <c r="H33" i="3"/>
  <c r="J32" i="3"/>
  <c r="I32" i="3"/>
  <c r="H32" i="3"/>
  <c r="J31" i="3"/>
  <c r="I31" i="3"/>
  <c r="H31" i="3"/>
  <c r="J30" i="3"/>
  <c r="I30" i="3"/>
  <c r="H30" i="3"/>
  <c r="J29" i="3"/>
  <c r="I29" i="3"/>
  <c r="H29" i="3"/>
  <c r="J28" i="3"/>
  <c r="I28" i="3"/>
  <c r="H28" i="3"/>
  <c r="J27" i="3"/>
  <c r="I27" i="3"/>
  <c r="H27" i="3"/>
  <c r="J26" i="3"/>
  <c r="I26" i="3"/>
  <c r="H26" i="3"/>
  <c r="J25" i="3"/>
  <c r="I25" i="3"/>
  <c r="H25" i="3"/>
  <c r="J20" i="3"/>
  <c r="I20" i="3"/>
  <c r="H20" i="3"/>
  <c r="J19" i="3"/>
  <c r="J21" i="3" s="1"/>
  <c r="I19" i="3"/>
  <c r="I34" i="3" s="1"/>
  <c r="H19" i="3"/>
  <c r="J18" i="3"/>
  <c r="I18" i="3"/>
  <c r="H18" i="3"/>
  <c r="J17" i="3"/>
  <c r="I17" i="3"/>
  <c r="H17" i="3"/>
  <c r="J16" i="3"/>
  <c r="I16" i="3"/>
  <c r="H16" i="3"/>
  <c r="J15" i="3"/>
  <c r="I15" i="3"/>
  <c r="H15" i="3"/>
  <c r="J14" i="3"/>
  <c r="I14" i="3"/>
  <c r="H14" i="3"/>
  <c r="J13" i="3"/>
  <c r="I13" i="3"/>
  <c r="H13" i="3"/>
  <c r="J12" i="3"/>
  <c r="I12" i="3"/>
  <c r="H12" i="3"/>
  <c r="J11" i="3"/>
  <c r="I11" i="3"/>
  <c r="H11" i="3"/>
  <c r="J10" i="3"/>
  <c r="I10" i="3"/>
  <c r="H10" i="3"/>
  <c r="J7" i="3"/>
  <c r="J35" i="3" s="1"/>
  <c r="C79" i="6" s="1"/>
  <c r="C124" i="6" s="1"/>
  <c r="I7" i="3"/>
  <c r="H7" i="3"/>
  <c r="J6" i="3"/>
  <c r="I6" i="3"/>
  <c r="H6" i="3"/>
  <c r="J5" i="3"/>
  <c r="I5" i="3"/>
  <c r="H5" i="3"/>
  <c r="J4" i="3"/>
  <c r="I4" i="3"/>
  <c r="H4" i="3"/>
  <c r="F35" i="5"/>
  <c r="F34" i="5"/>
  <c r="H22" i="5"/>
  <c r="H35" i="5" s="1"/>
  <c r="J22" i="5"/>
  <c r="H21" i="5"/>
  <c r="H34" i="5" s="1"/>
  <c r="J33" i="2"/>
  <c r="I33" i="2"/>
  <c r="H33" i="2"/>
  <c r="J32" i="2"/>
  <c r="I32" i="2"/>
  <c r="H32" i="2"/>
  <c r="J31" i="2"/>
  <c r="I31" i="2"/>
  <c r="H31" i="2"/>
  <c r="J30" i="2"/>
  <c r="I30" i="2"/>
  <c r="H30" i="2"/>
  <c r="J29" i="2"/>
  <c r="I29" i="2"/>
  <c r="H29" i="2"/>
  <c r="J28" i="2"/>
  <c r="I28" i="2"/>
  <c r="H28" i="2"/>
  <c r="J27" i="2"/>
  <c r="I27" i="2"/>
  <c r="H27" i="2"/>
  <c r="J26" i="2"/>
  <c r="I26" i="2"/>
  <c r="H26" i="2"/>
  <c r="J25" i="2"/>
  <c r="I25" i="2"/>
  <c r="H25" i="2"/>
  <c r="J20" i="2"/>
  <c r="I20" i="2"/>
  <c r="H20" i="2"/>
  <c r="J19" i="2"/>
  <c r="J21" i="2" s="1"/>
  <c r="J34" i="2" s="1"/>
  <c r="D76" i="6" s="1"/>
  <c r="D121" i="6" s="1"/>
  <c r="I19" i="2"/>
  <c r="H19" i="2"/>
  <c r="J18" i="2"/>
  <c r="I18" i="2"/>
  <c r="H18" i="2"/>
  <c r="J17" i="2"/>
  <c r="I17" i="2"/>
  <c r="H17" i="2"/>
  <c r="J16" i="2"/>
  <c r="I16" i="2"/>
  <c r="H16" i="2"/>
  <c r="J15" i="2"/>
  <c r="I15" i="2"/>
  <c r="H15" i="2"/>
  <c r="J14" i="2"/>
  <c r="I14" i="2"/>
  <c r="H14" i="2"/>
  <c r="J13" i="2"/>
  <c r="I13" i="2"/>
  <c r="H13" i="2"/>
  <c r="J12" i="2"/>
  <c r="I12" i="2"/>
  <c r="H12" i="2"/>
  <c r="J11" i="2"/>
  <c r="I11" i="2"/>
  <c r="H11" i="2"/>
  <c r="J10" i="2"/>
  <c r="I10" i="2"/>
  <c r="H10" i="2"/>
  <c r="J7" i="2"/>
  <c r="I7" i="2"/>
  <c r="H7" i="2"/>
  <c r="H21" i="2" s="1"/>
  <c r="H34" i="2" s="1"/>
  <c r="J6" i="2"/>
  <c r="I6" i="2"/>
  <c r="H6" i="2"/>
  <c r="J5" i="2"/>
  <c r="I5" i="2"/>
  <c r="H5" i="2"/>
  <c r="J4" i="2"/>
  <c r="I4" i="2"/>
  <c r="H4" i="2"/>
  <c r="F35" i="2"/>
  <c r="F34" i="2"/>
  <c r="F35" i="1"/>
  <c r="F34" i="1"/>
  <c r="J22" i="4" l="1"/>
  <c r="J35" i="4" s="1"/>
  <c r="E81" i="6" s="1"/>
  <c r="E126" i="6" s="1"/>
  <c r="I21" i="2"/>
  <c r="I34" i="2" s="1"/>
  <c r="B64" i="6" s="1"/>
  <c r="B109" i="6" s="1"/>
  <c r="J22" i="2"/>
  <c r="J35" i="2" s="1"/>
  <c r="G77" i="6" s="1"/>
  <c r="G122" i="6" s="1"/>
  <c r="I22" i="3"/>
  <c r="H35" i="3"/>
  <c r="C55" i="6" s="1"/>
  <c r="C100" i="6" s="1"/>
  <c r="J34" i="3"/>
  <c r="F78" i="6" s="1"/>
  <c r="F123" i="6" s="1"/>
  <c r="F77" i="6"/>
  <c r="F122" i="6" s="1"/>
  <c r="D77" i="6"/>
  <c r="D122" i="6" s="1"/>
  <c r="G52" i="6"/>
  <c r="G97" i="6" s="1"/>
  <c r="B52" i="6"/>
  <c r="B97" i="6" s="1"/>
  <c r="C52" i="6"/>
  <c r="C97" i="6" s="1"/>
  <c r="D52" i="6"/>
  <c r="D97" i="6" s="1"/>
  <c r="E52" i="6"/>
  <c r="E97" i="6" s="1"/>
  <c r="F52" i="6"/>
  <c r="F97" i="6" s="1"/>
  <c r="G64" i="6"/>
  <c r="G109" i="6" s="1"/>
  <c r="C64" i="6"/>
  <c r="C109" i="6" s="1"/>
  <c r="C76" i="6"/>
  <c r="C121" i="6" s="1"/>
  <c r="B76" i="6"/>
  <c r="B121" i="6" s="1"/>
  <c r="I22" i="2"/>
  <c r="I35" i="2" s="1"/>
  <c r="G76" i="6"/>
  <c r="G121" i="6" s="1"/>
  <c r="F76" i="6"/>
  <c r="F121" i="6" s="1"/>
  <c r="H22" i="2"/>
  <c r="H35" i="2" s="1"/>
  <c r="E76" i="6"/>
  <c r="E121" i="6" s="1"/>
  <c r="E66" i="6"/>
  <c r="E111" i="6" s="1"/>
  <c r="F66" i="6"/>
  <c r="F111" i="6" s="1"/>
  <c r="B66" i="6"/>
  <c r="B111" i="6" s="1"/>
  <c r="G66" i="6"/>
  <c r="G111" i="6" s="1"/>
  <c r="C66" i="6"/>
  <c r="C111" i="6" s="1"/>
  <c r="D66" i="6"/>
  <c r="D111" i="6" s="1"/>
  <c r="B78" i="6"/>
  <c r="B123" i="6" s="1"/>
  <c r="D78" i="6"/>
  <c r="D123" i="6" s="1"/>
  <c r="E78" i="6"/>
  <c r="E123" i="6" s="1"/>
  <c r="G78" i="6"/>
  <c r="G123" i="6" s="1"/>
  <c r="D55" i="6"/>
  <c r="D100" i="6" s="1"/>
  <c r="B55" i="6"/>
  <c r="B100" i="6" s="1"/>
  <c r="F55" i="6"/>
  <c r="F100" i="6" s="1"/>
  <c r="G55" i="6"/>
  <c r="G100" i="6" s="1"/>
  <c r="H22" i="3"/>
  <c r="I35" i="3"/>
  <c r="G79" i="6"/>
  <c r="G124" i="6" s="1"/>
  <c r="J22" i="3"/>
  <c r="F79" i="6"/>
  <c r="F124" i="6" s="1"/>
  <c r="I21" i="3"/>
  <c r="H34" i="3"/>
  <c r="B79" i="6"/>
  <c r="B124" i="6" s="1"/>
  <c r="D79" i="6"/>
  <c r="D124" i="6" s="1"/>
  <c r="E79" i="6"/>
  <c r="E124" i="6" s="1"/>
  <c r="D69" i="6"/>
  <c r="D114" i="6" s="1"/>
  <c r="C69" i="6"/>
  <c r="C114" i="6" s="1"/>
  <c r="E69" i="6"/>
  <c r="E114" i="6" s="1"/>
  <c r="F69" i="6"/>
  <c r="F114" i="6" s="1"/>
  <c r="G69" i="6"/>
  <c r="G114" i="6" s="1"/>
  <c r="B69" i="6"/>
  <c r="B114" i="6" s="1"/>
  <c r="C81" i="6"/>
  <c r="C126" i="6" s="1"/>
  <c r="D81" i="6"/>
  <c r="D126" i="6" s="1"/>
  <c r="B81" i="6"/>
  <c r="B126" i="6" s="1"/>
  <c r="H21" i="4"/>
  <c r="I21" i="4"/>
  <c r="G57" i="6"/>
  <c r="G102" i="6" s="1"/>
  <c r="E57" i="6"/>
  <c r="E102" i="6" s="1"/>
  <c r="B57" i="6"/>
  <c r="B102" i="6" s="1"/>
  <c r="D57" i="6"/>
  <c r="D102" i="6" s="1"/>
  <c r="F57" i="6"/>
  <c r="F102" i="6" s="1"/>
  <c r="J34" i="5"/>
  <c r="J35" i="5"/>
  <c r="I35" i="5"/>
  <c r="H34" i="4"/>
  <c r="I34" i="4"/>
  <c r="J34" i="4"/>
  <c r="G81" i="6" l="1"/>
  <c r="G126" i="6" s="1"/>
  <c r="F81" i="6"/>
  <c r="F126" i="6" s="1"/>
  <c r="E77" i="6"/>
  <c r="E122" i="6" s="1"/>
  <c r="B77" i="6"/>
  <c r="B122" i="6" s="1"/>
  <c r="F64" i="6"/>
  <c r="F109" i="6" s="1"/>
  <c r="C77" i="6"/>
  <c r="C122" i="6" s="1"/>
  <c r="E64" i="6"/>
  <c r="E109" i="6" s="1"/>
  <c r="D64" i="6"/>
  <c r="D109" i="6" s="1"/>
  <c r="C78" i="6"/>
  <c r="C123" i="6" s="1"/>
  <c r="E55" i="6"/>
  <c r="E100" i="6" s="1"/>
  <c r="C53" i="6"/>
  <c r="C98" i="6" s="1"/>
  <c r="D53" i="6"/>
  <c r="D98" i="6" s="1"/>
  <c r="B53" i="6"/>
  <c r="B98" i="6" s="1"/>
  <c r="E53" i="6"/>
  <c r="E98" i="6" s="1"/>
  <c r="F53" i="6"/>
  <c r="F98" i="6" s="1"/>
  <c r="G53" i="6"/>
  <c r="G98" i="6" s="1"/>
  <c r="E65" i="6"/>
  <c r="E110" i="6" s="1"/>
  <c r="C65" i="6"/>
  <c r="C110" i="6" s="1"/>
  <c r="D65" i="6"/>
  <c r="D110" i="6" s="1"/>
  <c r="F65" i="6"/>
  <c r="F110" i="6" s="1"/>
  <c r="G65" i="6"/>
  <c r="G110" i="6" s="1"/>
  <c r="B65" i="6"/>
  <c r="B110" i="6" s="1"/>
  <c r="B54" i="6"/>
  <c r="B99" i="6" s="1"/>
  <c r="F54" i="6"/>
  <c r="F99" i="6" s="1"/>
  <c r="E54" i="6"/>
  <c r="E99" i="6" s="1"/>
  <c r="G54" i="6"/>
  <c r="G99" i="6" s="1"/>
  <c r="C54" i="6"/>
  <c r="C99" i="6" s="1"/>
  <c r="D54" i="6"/>
  <c r="D99" i="6" s="1"/>
  <c r="C67" i="6"/>
  <c r="C112" i="6" s="1"/>
  <c r="D67" i="6"/>
  <c r="D112" i="6" s="1"/>
  <c r="B67" i="6"/>
  <c r="B112" i="6" s="1"/>
  <c r="E67" i="6"/>
  <c r="E112" i="6" s="1"/>
  <c r="F67" i="6"/>
  <c r="F112" i="6" s="1"/>
  <c r="G67" i="6"/>
  <c r="G112" i="6" s="1"/>
  <c r="D80" i="6"/>
  <c r="D125" i="6" s="1"/>
  <c r="F80" i="6"/>
  <c r="F125" i="6" s="1"/>
  <c r="E80" i="6"/>
  <c r="E125" i="6" s="1"/>
  <c r="G80" i="6"/>
  <c r="G125" i="6" s="1"/>
  <c r="B80" i="6"/>
  <c r="B125" i="6" s="1"/>
  <c r="C80" i="6"/>
  <c r="C125" i="6" s="1"/>
  <c r="F68" i="6"/>
  <c r="F113" i="6" s="1"/>
  <c r="B68" i="6"/>
  <c r="B113" i="6" s="1"/>
  <c r="G68" i="6"/>
  <c r="G113" i="6" s="1"/>
  <c r="C68" i="6"/>
  <c r="C113" i="6" s="1"/>
  <c r="D68" i="6"/>
  <c r="D113" i="6" s="1"/>
  <c r="E68" i="6"/>
  <c r="E113" i="6" s="1"/>
  <c r="B56" i="6"/>
  <c r="B101" i="6" s="1"/>
  <c r="C56" i="6"/>
  <c r="C101" i="6" s="1"/>
  <c r="D56" i="6"/>
  <c r="D101" i="6" s="1"/>
  <c r="E56" i="6"/>
  <c r="E101" i="6" s="1"/>
  <c r="F56" i="6"/>
  <c r="F101" i="6" s="1"/>
  <c r="G56" i="6"/>
  <c r="G101" i="6" s="1"/>
  <c r="J33" i="1"/>
  <c r="I33" i="1"/>
  <c r="H33" i="1"/>
  <c r="J32" i="1"/>
  <c r="I32" i="1"/>
  <c r="H32" i="1"/>
  <c r="J31" i="1"/>
  <c r="I31" i="1"/>
  <c r="H31" i="1"/>
  <c r="J30" i="1"/>
  <c r="I30" i="1"/>
  <c r="H30" i="1"/>
  <c r="J29" i="1"/>
  <c r="I29" i="1"/>
  <c r="H29" i="1"/>
  <c r="J28" i="1"/>
  <c r="I28" i="1"/>
  <c r="H28" i="1"/>
  <c r="J27" i="1"/>
  <c r="I27" i="1"/>
  <c r="H27" i="1"/>
  <c r="J26" i="1"/>
  <c r="I26" i="1"/>
  <c r="H26" i="1"/>
  <c r="J25" i="1"/>
  <c r="I25" i="1"/>
  <c r="H25" i="1"/>
  <c r="J20" i="1"/>
  <c r="I20" i="1"/>
  <c r="H20" i="1"/>
  <c r="J19" i="1"/>
  <c r="I19" i="1"/>
  <c r="H19" i="1"/>
  <c r="J18" i="1"/>
  <c r="I18" i="1"/>
  <c r="H18" i="1"/>
  <c r="J17" i="1"/>
  <c r="I17" i="1"/>
  <c r="H17" i="1"/>
  <c r="J16" i="1"/>
  <c r="I16" i="1"/>
  <c r="H16" i="1"/>
  <c r="J15" i="1"/>
  <c r="I15" i="1"/>
  <c r="H15" i="1"/>
  <c r="J14" i="1"/>
  <c r="I14" i="1"/>
  <c r="H14" i="1"/>
  <c r="J13" i="1"/>
  <c r="I13" i="1"/>
  <c r="H13" i="1"/>
  <c r="J12" i="1"/>
  <c r="I12" i="1"/>
  <c r="H12" i="1"/>
  <c r="J11" i="1"/>
  <c r="I11" i="1"/>
  <c r="H11" i="1"/>
  <c r="J10" i="1"/>
  <c r="I10" i="1"/>
  <c r="H10" i="1"/>
  <c r="H6" i="1"/>
  <c r="I6" i="1"/>
  <c r="J6" i="1"/>
  <c r="H7" i="1"/>
  <c r="I7" i="1"/>
  <c r="J7" i="1"/>
  <c r="I5" i="1"/>
  <c r="J5" i="1"/>
  <c r="H5" i="1"/>
  <c r="I4" i="1"/>
  <c r="J4" i="1"/>
  <c r="H4" i="1"/>
  <c r="H22" i="1" l="1"/>
  <c r="H35" i="1" s="1"/>
  <c r="C51" i="6" s="1"/>
  <c r="C96" i="6" s="1"/>
  <c r="H21" i="1"/>
  <c r="H34" i="1" s="1"/>
  <c r="J22" i="1"/>
  <c r="J35" i="1" s="1"/>
  <c r="I22" i="1"/>
  <c r="I35" i="1" s="1"/>
  <c r="I21" i="1"/>
  <c r="I34" i="1" s="1"/>
  <c r="J21" i="1"/>
  <c r="J34" i="1" s="1"/>
  <c r="B51" i="6" l="1"/>
  <c r="B96" i="6" s="1"/>
  <c r="G51" i="6"/>
  <c r="G96" i="6" s="1"/>
  <c r="F51" i="6"/>
  <c r="F96" i="6" s="1"/>
  <c r="E51" i="6"/>
  <c r="E96" i="6" s="1"/>
  <c r="D51" i="6"/>
  <c r="D96" i="6" s="1"/>
  <c r="B74" i="6"/>
  <c r="B119" i="6" s="1"/>
  <c r="C74" i="6"/>
  <c r="C119" i="6" s="1"/>
  <c r="D74" i="6"/>
  <c r="D119" i="6" s="1"/>
  <c r="E74" i="6"/>
  <c r="E119" i="6" s="1"/>
  <c r="F74" i="6"/>
  <c r="F119" i="6" s="1"/>
  <c r="G74" i="6"/>
  <c r="G119" i="6" s="1"/>
  <c r="F63" i="6"/>
  <c r="F108" i="6" s="1"/>
  <c r="C63" i="6"/>
  <c r="C108" i="6" s="1"/>
  <c r="D63" i="6"/>
  <c r="D108" i="6" s="1"/>
  <c r="B63" i="6"/>
  <c r="B108" i="6" s="1"/>
  <c r="E63" i="6"/>
  <c r="E108" i="6" s="1"/>
  <c r="G63" i="6"/>
  <c r="G108" i="6" s="1"/>
  <c r="E62" i="6"/>
  <c r="E107" i="6" s="1"/>
  <c r="G62" i="6"/>
  <c r="G107" i="6" s="1"/>
  <c r="F62" i="6"/>
  <c r="F107" i="6" s="1"/>
  <c r="C62" i="6"/>
  <c r="C107" i="6" s="1"/>
  <c r="D62" i="6"/>
  <c r="D107" i="6" s="1"/>
  <c r="B62" i="6"/>
  <c r="B107" i="6" s="1"/>
  <c r="D75" i="6"/>
  <c r="D120" i="6" s="1"/>
  <c r="B75" i="6"/>
  <c r="B120" i="6" s="1"/>
  <c r="F75" i="6"/>
  <c r="F120" i="6" s="1"/>
  <c r="E75" i="6"/>
  <c r="E120" i="6" s="1"/>
  <c r="C75" i="6"/>
  <c r="C120" i="6" s="1"/>
  <c r="G75" i="6"/>
  <c r="G120" i="6" s="1"/>
  <c r="E50" i="6"/>
  <c r="E95" i="6" s="1"/>
  <c r="G50" i="6"/>
  <c r="G95" i="6" s="1"/>
  <c r="D50" i="6"/>
  <c r="D95" i="6" s="1"/>
  <c r="F50" i="6"/>
  <c r="F95" i="6" s="1"/>
  <c r="C50" i="6"/>
  <c r="C95" i="6" s="1"/>
  <c r="B50" i="6"/>
  <c r="B95" i="6" s="1"/>
  <c r="D130" i="6" l="1"/>
  <c r="F130" i="6"/>
  <c r="B130" i="6"/>
  <c r="C130" i="6"/>
  <c r="G130" i="6"/>
  <c r="E130" i="6"/>
</calcChain>
</file>

<file path=xl/sharedStrings.xml><?xml version="1.0" encoding="utf-8"?>
<sst xmlns="http://schemas.openxmlformats.org/spreadsheetml/2006/main" count="366" uniqueCount="92">
  <si>
    <t>Enterprise Ratios</t>
  </si>
  <si>
    <t>Predicted Values</t>
  </si>
  <si>
    <t>Category</t>
  </si>
  <si>
    <t xml:space="preserve">Conv. </t>
  </si>
  <si>
    <t xml:space="preserve">Trans. </t>
  </si>
  <si>
    <t xml:space="preserve">Org. </t>
  </si>
  <si>
    <t>Region</t>
  </si>
  <si>
    <t>Yield (bushel)</t>
  </si>
  <si>
    <t>Value per unit (bushel)</t>
  </si>
  <si>
    <t>Total product return per acre</t>
  </si>
  <si>
    <t>Gross return per acre</t>
  </si>
  <si>
    <t>Direct Expenses</t>
  </si>
  <si>
    <t>Seed</t>
  </si>
  <si>
    <t>Fertilizer</t>
  </si>
  <si>
    <t>Crop chemicals</t>
  </si>
  <si>
    <t>Crop insurance</t>
  </si>
  <si>
    <t>Fuel &amp; oil</t>
  </si>
  <si>
    <t>Repairs</t>
  </si>
  <si>
    <t>Custom hire</t>
  </si>
  <si>
    <t>Operating interest</t>
  </si>
  <si>
    <t>Land rent (for leased acreage)</t>
  </si>
  <si>
    <t>Total direct expenses per acre (owned)</t>
  </si>
  <si>
    <t>Total direct expenses per acre (leased)</t>
  </si>
  <si>
    <t>Return over direct expenses per acre (owned)</t>
  </si>
  <si>
    <t>Return over direct expenses per acre (leased)</t>
  </si>
  <si>
    <t>Overhead Expenses</t>
  </si>
  <si>
    <t>Hired labor</t>
  </si>
  <si>
    <t>Farm insurance</t>
  </si>
  <si>
    <t>RE &amp; pers. Property taxes (for owned acreage)</t>
  </si>
  <si>
    <t>Dues &amp; professional fees</t>
  </si>
  <si>
    <t>Interest (for owned acreage)</t>
  </si>
  <si>
    <t>Interest (for leased acreage)</t>
  </si>
  <si>
    <t>Mach &amp; bldg depreciation</t>
  </si>
  <si>
    <t>Total overhead expenses per acre (owned)</t>
  </si>
  <si>
    <t>Total overhead expenses per acre (leased)</t>
  </si>
  <si>
    <t>Net return per acre (owned)</t>
  </si>
  <si>
    <t>Net return per acre (leased)</t>
  </si>
  <si>
    <t>Predicted Corn Enterprise Costs and Returns for Sample Farm</t>
  </si>
  <si>
    <t>Predicted Soybean Enterprise Costs and Returns for Sample Farm</t>
  </si>
  <si>
    <t>Predicted Oat Enterprise Costs and Returns for Sample Farm</t>
  </si>
  <si>
    <t>Predicted Alfalfa Establishment Enterprise Costs and Returns for Sample Farm</t>
  </si>
  <si>
    <t>Acreage</t>
  </si>
  <si>
    <t>Year 1</t>
  </si>
  <si>
    <t>Year 2</t>
  </si>
  <si>
    <t>Year 3</t>
  </si>
  <si>
    <t>Year 4</t>
  </si>
  <si>
    <t>Year 5</t>
  </si>
  <si>
    <t>Year 6</t>
  </si>
  <si>
    <t xml:space="preserve">Enterprise </t>
  </si>
  <si>
    <t xml:space="preserve">Conventional </t>
  </si>
  <si>
    <t xml:space="preserve">Transition 1 </t>
  </si>
  <si>
    <t>Transition 2</t>
  </si>
  <si>
    <t>Certification</t>
  </si>
  <si>
    <t xml:space="preserve">Organic </t>
  </si>
  <si>
    <t>Organic</t>
  </si>
  <si>
    <t>Conventional Crops</t>
  </si>
  <si>
    <t>Transitional Crops</t>
  </si>
  <si>
    <t>Organic Crops</t>
  </si>
  <si>
    <t>Total Acreage</t>
  </si>
  <si>
    <t xml:space="preserve">   Corn - Owned</t>
  </si>
  <si>
    <t xml:space="preserve">   Soybeans - Owned</t>
  </si>
  <si>
    <t xml:space="preserve">   Corn - Leased </t>
  </si>
  <si>
    <t xml:space="preserve">   Soybeans - Leased</t>
  </si>
  <si>
    <t xml:space="preserve">   Oats (planted with Alfalfa) - Owned</t>
  </si>
  <si>
    <t xml:space="preserve">   Oats (planted with Alfalfa) - Leased</t>
  </si>
  <si>
    <t xml:space="preserve">   Alfalfa Establishment - Owned</t>
  </si>
  <si>
    <t xml:space="preserve">   Alfalfa Establishment - Leased</t>
  </si>
  <si>
    <t xml:space="preserve">   Alfalfa - Owned</t>
  </si>
  <si>
    <t xml:space="preserve">   Alfalfa - Leased</t>
  </si>
  <si>
    <t>Sample Farm Crop Acreages through Transition</t>
  </si>
  <si>
    <t>Predicted Net Return per Acre Values for Sample Farm through Transition</t>
  </si>
  <si>
    <t>Net Return per Acre</t>
  </si>
  <si>
    <t>Predicted Alfalfa Enterprise Costs and Returns for Sample Farm</t>
  </si>
  <si>
    <t>Predicted Enterprise and Whole Farm Net Returns for Sample Farm through Transition</t>
  </si>
  <si>
    <t>Whole Farm Net Return</t>
  </si>
  <si>
    <t>Yield (ton)</t>
  </si>
  <si>
    <t>Value per unit (ton)</t>
  </si>
  <si>
    <t>Sheet</t>
  </si>
  <si>
    <t>Description</t>
  </si>
  <si>
    <t xml:space="preserve">Organic Transition Farm Planning Tool </t>
  </si>
  <si>
    <r>
      <t>By Timothy A. Delbridge</t>
    </r>
    <r>
      <rPr>
        <vertAlign val="superscript"/>
        <sz val="11"/>
        <color theme="1"/>
        <rFont val="Arial"/>
        <family val="2"/>
      </rPr>
      <t>a</t>
    </r>
    <r>
      <rPr>
        <sz val="11"/>
        <color theme="1"/>
        <rFont val="Arial"/>
        <family val="2"/>
      </rPr>
      <t xml:space="preserve"> and Robert P. King</t>
    </r>
    <r>
      <rPr>
        <vertAlign val="superscript"/>
        <sz val="11"/>
        <color theme="1"/>
        <rFont val="Arial"/>
        <family val="2"/>
      </rPr>
      <t>b</t>
    </r>
  </si>
  <si>
    <r>
      <rPr>
        <vertAlign val="superscript"/>
        <sz val="11"/>
        <color indexed="8"/>
        <rFont val="Arial"/>
        <family val="2"/>
      </rPr>
      <t>a</t>
    </r>
    <r>
      <rPr>
        <sz val="11"/>
        <color indexed="8"/>
        <rFont val="Arial"/>
        <family val="2"/>
      </rPr>
      <t xml:space="preserve"> Agribusiness Department, Cal Poly San Luis Obispo</t>
    </r>
  </si>
  <si>
    <r>
      <rPr>
        <vertAlign val="superscript"/>
        <sz val="11"/>
        <color theme="1"/>
        <rFont val="Arial"/>
        <family val="2"/>
      </rPr>
      <t>b</t>
    </r>
    <r>
      <rPr>
        <sz val="11"/>
        <color theme="1"/>
        <rFont val="Arial"/>
        <family val="2"/>
      </rPr>
      <t xml:space="preserve"> Department of Applied Economics, University of Minnesota </t>
    </r>
  </si>
  <si>
    <t>Corn</t>
  </si>
  <si>
    <t>Soybeans</t>
  </si>
  <si>
    <t>Oats</t>
  </si>
  <si>
    <t>Alfalfa Establishment</t>
  </si>
  <si>
    <t>Alfafa Hay</t>
  </si>
  <si>
    <t>Planning Tables</t>
  </si>
  <si>
    <t xml:space="preserve">Fill in conventional production and financial enterprise report averages from finbin.umn.edu in the yellow cells on these sheets. We suggest using a 5-year average from your county or region. </t>
  </si>
  <si>
    <t>Fill in the acreage that you plan to plant in each crop during your organic transition. There is a row for each crop with different rows for conventional, transitional, and organic acreage as well as owned and rented land.</t>
  </si>
  <si>
    <t xml:space="preserve">**If planting oats underseeded with alfalfa, include the full acreage in both rows.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</si>
</sst>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44" formatCode="_(&quot;$&quot;* #,##0.00_);_(&quot;$&quot;* \(#,##0.00\);_(&quot;$&quot;* &quot;-&quot;??_);_(@_)"/>
    <numFmt numFmtId="164" formatCode="&quot;$&quot;#,##0"/>
    <numFmt numFmtId="165" formatCode="0.0"/>
    <numFmt numFmtId="166" formatCode="&quot;$&quot;#,##0.00"/>
    <numFmt numFmtId="167" formatCode="mmmm\ d\,\ yyyy"/>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scheme val="minor"/>
    </font>
    <font>
      <sz val="11"/>
      <color theme="1"/>
      <name val="Times New Roman"/>
      <family val="1"/>
    </font>
    <font>
      <sz val="11"/>
      <color rgb="FF000000"/>
      <name val="Calibri"/>
      <family val="2"/>
      <scheme val="minor"/>
    </font>
    <font>
      <sz val="2"/>
      <color rgb="FF000000"/>
      <name val="Calibri"/>
      <family val="2"/>
      <scheme val="minor"/>
    </font>
    <font>
      <sz val="2"/>
      <color theme="1"/>
      <name val="Calibri"/>
      <family val="2"/>
      <scheme val="minor"/>
    </font>
    <font>
      <sz val="2"/>
      <color theme="1"/>
      <name val="Times New Roman"/>
      <family val="1"/>
    </font>
    <font>
      <sz val="3"/>
      <color rgb="FF000000"/>
      <name val="Calibri"/>
      <family val="2"/>
      <scheme val="minor"/>
    </font>
    <font>
      <sz val="3"/>
      <color theme="1"/>
      <name val="Calibri"/>
      <family val="2"/>
      <scheme val="minor"/>
    </font>
    <font>
      <sz val="3"/>
      <color theme="1"/>
      <name val="Times New Roman"/>
      <family val="1"/>
    </font>
    <font>
      <strike/>
      <sz val="11"/>
      <color theme="1"/>
      <name val="Calibri"/>
      <family val="2"/>
      <scheme val="minor"/>
    </font>
    <font>
      <b/>
      <sz val="14"/>
      <color indexed="9"/>
      <name val="Arial"/>
      <family val="2"/>
    </font>
    <font>
      <sz val="12"/>
      <color indexed="8"/>
      <name val="Arial"/>
      <family val="2"/>
    </font>
    <font>
      <u/>
      <sz val="12"/>
      <name val="Arial"/>
      <family val="2"/>
    </font>
    <font>
      <u/>
      <sz val="9.6"/>
      <color indexed="12"/>
      <name val="Arial"/>
      <family val="2"/>
    </font>
    <font>
      <u/>
      <sz val="12"/>
      <color indexed="12"/>
      <name val="Arial"/>
      <family val="2"/>
    </font>
    <font>
      <sz val="12"/>
      <color theme="1"/>
      <name val="Arial"/>
      <family val="2"/>
    </font>
    <font>
      <sz val="11"/>
      <color theme="1"/>
      <name val="Arial"/>
      <family val="2"/>
    </font>
    <font>
      <vertAlign val="superscript"/>
      <sz val="11"/>
      <color theme="1"/>
      <name val="Arial"/>
      <family val="2"/>
    </font>
    <font>
      <sz val="11"/>
      <color indexed="8"/>
      <name val="Arial"/>
      <family val="2"/>
    </font>
    <font>
      <vertAlign val="superscript"/>
      <sz val="11"/>
      <color indexed="8"/>
      <name val="Arial"/>
      <family val="2"/>
    </font>
    <font>
      <i/>
      <sz val="11"/>
      <color theme="1"/>
      <name val="Arial"/>
      <family val="2"/>
    </font>
    <font>
      <sz val="12"/>
      <color rgb="FFFF0000"/>
      <name val="Calibri"/>
      <family val="2"/>
      <scheme val="minor"/>
    </font>
  </fonts>
  <fills count="6">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9" tint="-0.249977111117893"/>
        <bgColor indexed="37"/>
      </patternFill>
    </fill>
    <fill>
      <patternFill patternType="solid">
        <fgColor theme="7" tint="-0.499984740745262"/>
        <bgColor indexed="64"/>
      </patternFill>
    </fill>
  </fills>
  <borders count="15">
    <border>
      <left/>
      <right/>
      <top/>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bottom style="thin">
        <color theme="2" tint="-9.9948118533890809E-2"/>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theme="2" tint="-9.9948118533890809E-2"/>
      </left>
      <right/>
      <top/>
      <bottom/>
      <diagonal/>
    </border>
    <border>
      <left style="thin">
        <color theme="2" tint="-9.9948118533890809E-2"/>
      </left>
      <right/>
      <top style="thin">
        <color theme="2" tint="-9.9948118533890809E-2"/>
      </top>
      <bottom style="thin">
        <color theme="2" tint="-9.9948118533890809E-2"/>
      </bottom>
      <diagonal/>
    </border>
    <border>
      <left style="thin">
        <color theme="2" tint="-9.9917600024414813E-2"/>
      </left>
      <right style="thin">
        <color theme="2" tint="-9.9917600024414813E-2"/>
      </right>
      <top style="thin">
        <color theme="2" tint="-9.9948118533890809E-2"/>
      </top>
      <bottom style="thin">
        <color theme="2" tint="-9.9948118533890809E-2"/>
      </bottom>
      <diagonal/>
    </border>
  </borders>
  <cellStyleXfs count="3">
    <xf numFmtId="0" fontId="0" fillId="0" borderId="0"/>
    <xf numFmtId="44" fontId="1" fillId="0" borderId="0" applyFont="0" applyFill="0" applyBorder="0" applyAlignment="0" applyProtection="0"/>
    <xf numFmtId="0" fontId="16" fillId="0" borderId="0" applyNumberFormat="0" applyFill="0" applyBorder="0" applyAlignment="0" applyProtection="0">
      <alignment vertical="top"/>
      <protection locked="0"/>
    </xf>
  </cellStyleXfs>
  <cellXfs count="118">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1" xfId="0" applyFont="1" applyBorder="1" applyAlignment="1">
      <alignment vertical="center"/>
    </xf>
    <xf numFmtId="0" fontId="3" fillId="0" borderId="0" xfId="0" applyFont="1" applyAlignment="1">
      <alignment horizontal="center"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3" xfId="0" applyFont="1" applyBorder="1" applyAlignment="1">
      <alignment horizontal="right" vertical="center"/>
    </xf>
    <xf numFmtId="0" fontId="5" fillId="0" borderId="0" xfId="0" applyFont="1" applyAlignment="1">
      <alignment vertical="center"/>
    </xf>
    <xf numFmtId="0" fontId="0" fillId="0" borderId="0" xfId="0" applyAlignment="1">
      <alignment horizontal="right" vertical="center"/>
    </xf>
    <xf numFmtId="0" fontId="5" fillId="0" borderId="0" xfId="0" applyFont="1" applyAlignment="1">
      <alignment horizontal="right" vertical="center"/>
    </xf>
    <xf numFmtId="6" fontId="5" fillId="0" borderId="0" xfId="0" applyNumberFormat="1" applyFont="1" applyAlignment="1">
      <alignment horizontal="right" vertical="center"/>
    </xf>
    <xf numFmtId="0" fontId="6" fillId="0" borderId="0" xfId="0" applyFont="1" applyAlignment="1">
      <alignment vertical="center"/>
    </xf>
    <xf numFmtId="0" fontId="6" fillId="0" borderId="0" xfId="0" applyFont="1" applyAlignment="1">
      <alignment horizontal="right" vertical="center"/>
    </xf>
    <xf numFmtId="0" fontId="7" fillId="0" borderId="0" xfId="0" applyFont="1" applyAlignment="1">
      <alignment horizontal="right" vertical="center"/>
    </xf>
    <xf numFmtId="0" fontId="8" fillId="0" borderId="0" xfId="0" applyFont="1" applyAlignment="1">
      <alignment horizontal="right" vertical="center"/>
    </xf>
    <xf numFmtId="0" fontId="4" fillId="0" borderId="0" xfId="0" applyFont="1" applyAlignment="1">
      <alignment horizontal="right" vertical="center"/>
    </xf>
    <xf numFmtId="0" fontId="5" fillId="0" borderId="0" xfId="0" applyFont="1" applyAlignment="1">
      <alignment horizontal="left" vertical="center" indent="2"/>
    </xf>
    <xf numFmtId="0" fontId="9" fillId="0" borderId="0" xfId="0" applyFont="1" applyAlignment="1">
      <alignment vertical="center"/>
    </xf>
    <xf numFmtId="0" fontId="10" fillId="0" borderId="0" xfId="0" applyFont="1" applyAlignment="1">
      <alignment horizontal="right" vertical="center"/>
    </xf>
    <xf numFmtId="0" fontId="11" fillId="0" borderId="0" xfId="0" applyFont="1" applyAlignment="1">
      <alignment horizontal="right" vertical="center"/>
    </xf>
    <xf numFmtId="0" fontId="9" fillId="0" borderId="0" xfId="0" applyFont="1" applyAlignment="1">
      <alignment horizontal="right" vertical="center"/>
    </xf>
    <xf numFmtId="0" fontId="5" fillId="0" borderId="3" xfId="0" applyFont="1" applyBorder="1" applyAlignment="1">
      <alignment vertical="center"/>
    </xf>
    <xf numFmtId="0" fontId="5" fillId="0" borderId="3" xfId="0" applyFont="1" applyBorder="1" applyAlignment="1">
      <alignment horizontal="right" vertical="center"/>
    </xf>
    <xf numFmtId="6" fontId="5" fillId="0" borderId="3" xfId="0" applyNumberFormat="1" applyFont="1" applyBorder="1" applyAlignment="1">
      <alignment horizontal="right" vertical="center"/>
    </xf>
    <xf numFmtId="0" fontId="3" fillId="0" borderId="3" xfId="0" applyFont="1" applyBorder="1" applyAlignment="1">
      <alignment vertical="center"/>
    </xf>
    <xf numFmtId="1" fontId="5" fillId="0" borderId="0" xfId="0" applyNumberFormat="1" applyFont="1" applyAlignment="1">
      <alignment horizontal="right" vertical="center"/>
    </xf>
    <xf numFmtId="2" fontId="0" fillId="0" borderId="0" xfId="0" applyNumberFormat="1"/>
    <xf numFmtId="2" fontId="0" fillId="0" borderId="0" xfId="0" applyNumberFormat="1" applyAlignment="1">
      <alignment horizontal="right"/>
    </xf>
    <xf numFmtId="164" fontId="0" fillId="0" borderId="0" xfId="0" applyNumberFormat="1"/>
    <xf numFmtId="1" fontId="0" fillId="0" borderId="0" xfId="0" applyNumberFormat="1"/>
    <xf numFmtId="164" fontId="1" fillId="0" borderId="0" xfId="0" applyNumberFormat="1" applyFont="1"/>
    <xf numFmtId="164" fontId="0" fillId="0" borderId="0" xfId="0" applyNumberFormat="1" applyFont="1" applyFill="1"/>
    <xf numFmtId="164" fontId="0" fillId="0" borderId="0" xfId="0" applyNumberFormat="1" applyFont="1"/>
    <xf numFmtId="2" fontId="0" fillId="0" borderId="0" xfId="0" applyNumberFormat="1" applyFill="1"/>
    <xf numFmtId="164" fontId="0" fillId="0" borderId="0" xfId="0" applyNumberFormat="1" applyFill="1"/>
    <xf numFmtId="2" fontId="2" fillId="0" borderId="0" xfId="0" applyNumberFormat="1" applyFont="1" applyFill="1"/>
    <xf numFmtId="2" fontId="0" fillId="0" borderId="3" xfId="0" applyNumberFormat="1" applyBorder="1"/>
    <xf numFmtId="0" fontId="0" fillId="0" borderId="3" xfId="0" applyBorder="1"/>
    <xf numFmtId="164" fontId="0" fillId="0" borderId="3" xfId="0" applyNumberFormat="1" applyBorder="1"/>
    <xf numFmtId="164" fontId="0" fillId="0" borderId="3" xfId="0" applyNumberFormat="1" applyFont="1" applyFill="1" applyBorder="1"/>
    <xf numFmtId="165" fontId="0" fillId="0" borderId="0" xfId="0" applyNumberFormat="1"/>
    <xf numFmtId="1" fontId="0" fillId="0" borderId="0" xfId="0" applyNumberFormat="1" applyFill="1"/>
    <xf numFmtId="2" fontId="12" fillId="0" borderId="0" xfId="0" applyNumberFormat="1" applyFont="1" applyFill="1"/>
    <xf numFmtId="0" fontId="3" fillId="0" borderId="0" xfId="0" applyFont="1" applyAlignment="1">
      <alignment horizontal="right" vertical="center"/>
    </xf>
    <xf numFmtId="0" fontId="3" fillId="0" borderId="3" xfId="0" applyFont="1" applyBorder="1" applyAlignment="1">
      <alignment horizontal="center" vertical="center"/>
    </xf>
    <xf numFmtId="164" fontId="5" fillId="0" borderId="0" xfId="0" applyNumberFormat="1" applyFont="1" applyAlignment="1">
      <alignment horizontal="right" vertical="center"/>
    </xf>
    <xf numFmtId="164" fontId="3" fillId="0" borderId="0" xfId="0" applyNumberFormat="1" applyFont="1" applyAlignment="1">
      <alignment vertical="center"/>
    </xf>
    <xf numFmtId="164" fontId="5" fillId="0" borderId="0" xfId="0" applyNumberFormat="1" applyFont="1" applyAlignment="1">
      <alignment vertical="center"/>
    </xf>
    <xf numFmtId="164" fontId="5" fillId="0" borderId="3" xfId="0" applyNumberFormat="1" applyFont="1" applyBorder="1" applyAlignment="1">
      <alignment horizontal="right" vertical="center"/>
    </xf>
    <xf numFmtId="164" fontId="5" fillId="0" borderId="0" xfId="0" applyNumberFormat="1" applyFont="1" applyAlignment="1" applyProtection="1">
      <alignment horizontal="right" vertical="center"/>
    </xf>
    <xf numFmtId="166" fontId="5" fillId="0" borderId="0" xfId="0" applyNumberFormat="1" applyFont="1" applyAlignment="1">
      <alignment horizontal="right" vertical="center"/>
    </xf>
    <xf numFmtId="0" fontId="5" fillId="2" borderId="4" xfId="0" applyFont="1" applyFill="1" applyBorder="1" applyAlignment="1" applyProtection="1">
      <alignment horizontal="right" vertical="center"/>
      <protection locked="0"/>
    </xf>
    <xf numFmtId="0" fontId="3" fillId="0" borderId="4" xfId="0" applyFont="1" applyBorder="1" applyAlignment="1" applyProtection="1">
      <alignment vertical="center"/>
      <protection locked="0"/>
    </xf>
    <xf numFmtId="0" fontId="5" fillId="2" borderId="4" xfId="0" applyFont="1" applyFill="1" applyBorder="1" applyAlignment="1" applyProtection="1">
      <alignment vertical="center"/>
      <protection locked="0"/>
    </xf>
    <xf numFmtId="2" fontId="0" fillId="2" borderId="5" xfId="0" applyNumberFormat="1" applyFill="1" applyBorder="1" applyProtection="1">
      <protection locked="0"/>
    </xf>
    <xf numFmtId="164" fontId="0" fillId="2" borderId="4" xfId="0" applyNumberFormat="1" applyFill="1" applyBorder="1" applyProtection="1">
      <protection locked="0"/>
    </xf>
    <xf numFmtId="164" fontId="0" fillId="0" borderId="4" xfId="0" applyNumberFormat="1" applyBorder="1" applyProtection="1">
      <protection locked="0"/>
    </xf>
    <xf numFmtId="164" fontId="0" fillId="0" borderId="4" xfId="1" applyNumberFormat="1" applyFont="1" applyFill="1" applyBorder="1" applyProtection="1">
      <protection locked="0"/>
    </xf>
    <xf numFmtId="0" fontId="0" fillId="0" borderId="0" xfId="0" applyBorder="1"/>
    <xf numFmtId="0" fontId="18" fillId="0" borderId="0" xfId="0" applyFont="1" applyBorder="1"/>
    <xf numFmtId="0" fontId="0" fillId="3" borderId="0" xfId="0" applyFill="1"/>
    <xf numFmtId="0" fontId="0" fillId="3" borderId="0" xfId="0" applyFill="1" applyBorder="1"/>
    <xf numFmtId="0" fontId="19" fillId="3" borderId="0" xfId="0" applyFont="1" applyFill="1" applyBorder="1"/>
    <xf numFmtId="0" fontId="0" fillId="3" borderId="0" xfId="0" applyFill="1" applyBorder="1" applyAlignment="1">
      <alignment horizontal="centerContinuous"/>
    </xf>
    <xf numFmtId="0" fontId="19" fillId="3" borderId="0" xfId="0" applyFont="1" applyFill="1" applyBorder="1" applyAlignment="1">
      <alignment horizontal="center"/>
    </xf>
    <xf numFmtId="0" fontId="0" fillId="5" borderId="0" xfId="0" applyFill="1" applyBorder="1"/>
    <xf numFmtId="0" fontId="14" fillId="0" borderId="0" xfId="0" applyFont="1" applyFill="1" applyAlignment="1">
      <alignment horizontal="centerContinuous" wrapText="1"/>
    </xf>
    <xf numFmtId="0" fontId="14" fillId="0" borderId="0" xfId="0" applyFont="1" applyFill="1"/>
    <xf numFmtId="0" fontId="18" fillId="0" borderId="0" xfId="0" applyFont="1"/>
    <xf numFmtId="0" fontId="18" fillId="0" borderId="0" xfId="0" applyFont="1" applyAlignment="1">
      <alignment horizontal="left"/>
    </xf>
    <xf numFmtId="0" fontId="18" fillId="0" borderId="6" xfId="0" applyFont="1" applyBorder="1"/>
    <xf numFmtId="0" fontId="14" fillId="3" borderId="0" xfId="0" applyFont="1" applyFill="1"/>
    <xf numFmtId="0" fontId="0" fillId="0" borderId="0" xfId="0" applyFont="1"/>
    <xf numFmtId="0" fontId="0" fillId="2" borderId="4" xfId="0" applyFont="1" applyFill="1" applyBorder="1" applyProtection="1">
      <protection locked="0"/>
    </xf>
    <xf numFmtId="0" fontId="0" fillId="0" borderId="0" xfId="0" applyFont="1" applyAlignment="1">
      <alignment vertical="center"/>
    </xf>
    <xf numFmtId="0" fontId="0" fillId="0" borderId="4" xfId="0" applyFont="1" applyBorder="1" applyAlignment="1" applyProtection="1">
      <alignment vertical="center"/>
      <protection locked="0"/>
    </xf>
    <xf numFmtId="0" fontId="0" fillId="2" borderId="4" xfId="0" applyFont="1" applyFill="1" applyBorder="1" applyAlignment="1" applyProtection="1">
      <alignment vertical="center"/>
      <protection locked="0"/>
    </xf>
    <xf numFmtId="164" fontId="0" fillId="0" borderId="0" xfId="0" applyNumberFormat="1" applyFont="1" applyAlignment="1">
      <alignment vertical="center"/>
    </xf>
    <xf numFmtId="0" fontId="0" fillId="0" borderId="12" xfId="0" applyFont="1" applyBorder="1" applyAlignment="1">
      <alignment vertical="center" wrapText="1"/>
    </xf>
    <xf numFmtId="0" fontId="0" fillId="0" borderId="0" xfId="0" applyFont="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Alignment="1">
      <alignment horizontal="right" vertical="center"/>
    </xf>
    <xf numFmtId="0" fontId="3" fillId="0" borderId="0" xfId="0" applyFont="1" applyFill="1" applyBorder="1" applyAlignment="1">
      <alignment horizontal="right" vertical="center"/>
    </xf>
    <xf numFmtId="0" fontId="0" fillId="0" borderId="0" xfId="0" applyFont="1" applyFill="1" applyAlignment="1">
      <alignment vertical="center"/>
    </xf>
    <xf numFmtId="0" fontId="5" fillId="0" borderId="0" xfId="0" applyFont="1" applyFill="1" applyBorder="1" applyAlignment="1" applyProtection="1">
      <alignment horizontal="right" vertical="center"/>
      <protection locked="0"/>
    </xf>
    <xf numFmtId="0" fontId="5" fillId="0" borderId="12" xfId="0" applyFont="1" applyFill="1" applyBorder="1" applyAlignment="1" applyProtection="1">
      <alignment horizontal="right" vertical="center"/>
      <protection locked="0"/>
    </xf>
    <xf numFmtId="0" fontId="0" fillId="0" borderId="0" xfId="0" applyFont="1" applyFill="1" applyBorder="1" applyAlignment="1" applyProtection="1">
      <alignment vertical="center"/>
      <protection locked="0"/>
    </xf>
    <xf numFmtId="0" fontId="5" fillId="0" borderId="0" xfId="0" applyFont="1" applyFill="1" applyBorder="1" applyAlignment="1">
      <alignment horizontal="right" vertical="center"/>
    </xf>
    <xf numFmtId="6" fontId="5" fillId="0" borderId="0" xfId="0" applyNumberFormat="1" applyFont="1" applyFill="1" applyAlignment="1">
      <alignment horizontal="right" vertical="center"/>
    </xf>
    <xf numFmtId="164" fontId="5" fillId="0" borderId="0" xfId="0" applyNumberFormat="1" applyFont="1" applyFill="1" applyAlignment="1">
      <alignment horizontal="right" vertical="center"/>
    </xf>
    <xf numFmtId="164" fontId="0" fillId="0" borderId="0" xfId="0" applyNumberFormat="1" applyFont="1" applyFill="1" applyAlignment="1">
      <alignment vertical="center"/>
    </xf>
    <xf numFmtId="164" fontId="3" fillId="0" borderId="0" xfId="0" applyNumberFormat="1" applyFont="1" applyFill="1" applyAlignment="1">
      <alignment vertical="center"/>
    </xf>
    <xf numFmtId="164" fontId="5" fillId="0" borderId="0" xfId="0" applyNumberFormat="1" applyFont="1" applyFill="1" applyAlignment="1">
      <alignment vertical="center"/>
    </xf>
    <xf numFmtId="164" fontId="5" fillId="0" borderId="0" xfId="0" applyNumberFormat="1" applyFont="1" applyFill="1" applyAlignment="1" applyProtection="1">
      <alignment horizontal="right" vertical="center"/>
    </xf>
    <xf numFmtId="164" fontId="5" fillId="0" borderId="0" xfId="0" applyNumberFormat="1" applyFont="1" applyFill="1" applyBorder="1" applyAlignment="1">
      <alignment horizontal="right" vertical="center"/>
    </xf>
    <xf numFmtId="0" fontId="0" fillId="0" borderId="0" xfId="0" applyFont="1" applyFill="1"/>
    <xf numFmtId="0" fontId="5" fillId="2" borderId="13" xfId="0" applyFont="1" applyFill="1" applyBorder="1" applyAlignment="1" applyProtection="1">
      <alignment horizontal="right" vertical="center"/>
      <protection locked="0"/>
    </xf>
    <xf numFmtId="0" fontId="5" fillId="2" borderId="14" xfId="0" applyFont="1" applyFill="1" applyBorder="1" applyAlignment="1" applyProtection="1">
      <alignment horizontal="right" vertical="center"/>
      <protection locked="0"/>
    </xf>
    <xf numFmtId="0" fontId="13" fillId="4" borderId="0" xfId="0" applyNumberFormat="1" applyFont="1" applyFill="1" applyBorder="1" applyAlignment="1">
      <alignment horizontal="center" vertical="center"/>
    </xf>
    <xf numFmtId="0" fontId="19" fillId="3" borderId="0" xfId="0" applyFont="1" applyFill="1" applyBorder="1" applyAlignment="1">
      <alignment horizontal="center"/>
    </xf>
    <xf numFmtId="167" fontId="21" fillId="3" borderId="0" xfId="0" applyNumberFormat="1" applyFont="1" applyFill="1" applyBorder="1" applyAlignment="1" applyProtection="1">
      <alignment horizontal="center"/>
    </xf>
    <xf numFmtId="0" fontId="17" fillId="0" borderId="0" xfId="2" applyFont="1" applyBorder="1" applyAlignment="1" applyProtection="1">
      <alignment horizontal="left"/>
    </xf>
    <xf numFmtId="0" fontId="23" fillId="0" borderId="10" xfId="0" applyFont="1" applyBorder="1" applyAlignment="1">
      <alignment horizontal="left" vertical="center" wrapText="1"/>
    </xf>
    <xf numFmtId="0" fontId="23" fillId="0" borderId="0" xfId="0" applyFont="1" applyBorder="1" applyAlignment="1">
      <alignment horizontal="left" vertical="center" wrapText="1"/>
    </xf>
    <xf numFmtId="0" fontId="23" fillId="0" borderId="10" xfId="0" applyFont="1" applyBorder="1" applyAlignment="1">
      <alignment horizontal="left" vertical="top" wrapText="1"/>
    </xf>
    <xf numFmtId="0" fontId="23" fillId="0" borderId="0" xfId="0" applyFont="1" applyBorder="1" applyAlignment="1">
      <alignment horizontal="left" vertical="top" wrapText="1"/>
    </xf>
    <xf numFmtId="0" fontId="23" fillId="0" borderId="11" xfId="0" applyFont="1" applyBorder="1" applyAlignment="1">
      <alignment horizontal="left" vertical="top" wrapText="1"/>
    </xf>
    <xf numFmtId="0" fontId="23" fillId="0" borderId="6" xfId="0" applyFont="1" applyBorder="1" applyAlignment="1">
      <alignment horizontal="left" vertical="top" wrapText="1"/>
    </xf>
    <xf numFmtId="0" fontId="15" fillId="0" borderId="8" xfId="0" applyFont="1" applyBorder="1" applyAlignment="1">
      <alignment horizontal="center"/>
    </xf>
    <xf numFmtId="0" fontId="15" fillId="0" borderId="9" xfId="0" applyFont="1" applyBorder="1" applyAlignment="1">
      <alignment horizontal="center"/>
    </xf>
    <xf numFmtId="0" fontId="15" fillId="0" borderId="7" xfId="0" applyFont="1" applyBorder="1" applyAlignment="1">
      <alignment horizontal="center" wrapText="1"/>
    </xf>
    <xf numFmtId="0" fontId="15" fillId="0" borderId="8" xfId="0" applyFont="1" applyBorder="1" applyAlignment="1">
      <alignment horizontal="center" wrapText="1"/>
    </xf>
    <xf numFmtId="0" fontId="17" fillId="0" borderId="0" xfId="2" applyFont="1" applyAlignment="1" applyProtection="1">
      <alignment horizontal="left"/>
    </xf>
    <xf numFmtId="0" fontId="3" fillId="0" borderId="3" xfId="0" applyFont="1" applyBorder="1" applyAlignment="1">
      <alignment vertical="center"/>
    </xf>
    <xf numFmtId="0" fontId="3" fillId="0" borderId="2" xfId="0" applyFont="1" applyBorder="1" applyAlignment="1">
      <alignment horizontal="center" vertical="center"/>
    </xf>
    <xf numFmtId="0" fontId="24" fillId="0" borderId="0" xfId="0" applyFont="1" applyBorder="1" applyAlignment="1">
      <alignment horizontal="left" vertical="center" wrapText="1"/>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276225</xdr:colOff>
      <xdr:row>1</xdr:row>
      <xdr:rowOff>133350</xdr:rowOff>
    </xdr:from>
    <xdr:to>
      <xdr:col>1</xdr:col>
      <xdr:colOff>857250</xdr:colOff>
      <xdr:row>8</xdr:row>
      <xdr:rowOff>65342</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6225" y="361950"/>
          <a:ext cx="1562100" cy="1351217"/>
        </a:xfrm>
        <a:prstGeom prst="rect">
          <a:avLst/>
        </a:prstGeom>
      </xdr:spPr>
    </xdr:pic>
    <xdr:clientData/>
  </xdr:twoCellAnchor>
  <xdr:twoCellAnchor>
    <xdr:from>
      <xdr:col>0</xdr:col>
      <xdr:colOff>0</xdr:colOff>
      <xdr:row>11</xdr:row>
      <xdr:rowOff>0</xdr:rowOff>
    </xdr:from>
    <xdr:to>
      <xdr:col>6</xdr:col>
      <xdr:colOff>0</xdr:colOff>
      <xdr:row>28</xdr:row>
      <xdr:rowOff>0</xdr:rowOff>
    </xdr:to>
    <xdr:sp macro="" textlink="">
      <xdr:nvSpPr>
        <xdr:cNvPr id="4" name="TextBox 3"/>
        <xdr:cNvSpPr txBox="1"/>
      </xdr:nvSpPr>
      <xdr:spPr>
        <a:xfrm>
          <a:off x="0" y="2228850"/>
          <a:ext cx="5886450" cy="3400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Arial" panose="020B0604020202020204" pitchFamily="34" charset="0"/>
              <a:cs typeface="Arial" panose="020B0604020202020204" pitchFamily="34" charset="0"/>
            </a:rPr>
            <a:t>This tool was produced by the Tools For Transition Project as part of the publication titled "Farm Performance during the Transition to Organic Production: Analysis and Planning Tools Based on Minnesota Farm Record Data". </a:t>
          </a:r>
        </a:p>
        <a:p>
          <a:endParaRPr lang="en-US" sz="120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The purpose of this tool is to allow</a:t>
          </a:r>
          <a:r>
            <a:rPr lang="en-US" sz="1200" baseline="0">
              <a:latin typeface="Arial" panose="020B0604020202020204" pitchFamily="34" charset="0"/>
              <a:cs typeface="Arial" panose="020B0604020202020204" pitchFamily="34" charset="0"/>
            </a:rPr>
            <a:t> crop growers and other interested parties to apply the farm to region performance ratios described in the publication to individual cases. The user can look up the conventional crop enterprise averages for their own county in the FINBIN database (www.finbin.umn.edu) and copy them into the appropriate worksheet. The user can also change the acreage devoted to each crop on the "Planning Tables" sheet, making a distinction between conventional, transitional, and certified organic acreage. The predicted per-acre and whole-farm returns for each year in the transition plan will be automatically calculated on the "Planning Tables" sheet. </a:t>
          </a:r>
          <a:endParaRPr lang="en-US" sz="1200">
            <a:latin typeface="Arial" panose="020B0604020202020204" pitchFamily="34" charset="0"/>
            <a:cs typeface="Arial" panose="020B0604020202020204" pitchFamily="34" charset="0"/>
          </a:endParaRPr>
        </a:p>
        <a:p>
          <a:endParaRPr lang="en-US" sz="120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Throughout this tool,</a:t>
          </a:r>
          <a:r>
            <a:rPr lang="en-US" sz="1200" baseline="0">
              <a:latin typeface="Arial" panose="020B0604020202020204" pitchFamily="34" charset="0"/>
              <a:cs typeface="Arial" panose="020B0604020202020204" pitchFamily="34" charset="0"/>
            </a:rPr>
            <a:t> worksheet cells that are colored yellow are those that are to be filled in by the user. The other cells are locked to protect the spreadsheet functionality from accidental changes. If you wish to explore the structure and functions in this tool, the password to unprotect the cells is "</a:t>
          </a:r>
          <a:r>
            <a:rPr lang="en-US" sz="1200" i="1" baseline="0">
              <a:latin typeface="Arial" panose="020B0604020202020204" pitchFamily="34" charset="0"/>
              <a:cs typeface="Arial" panose="020B0604020202020204" pitchFamily="34" charset="0"/>
            </a:rPr>
            <a:t>TFT</a:t>
          </a:r>
          <a:r>
            <a:rPr lang="en-US" sz="1200" baseline="0">
              <a:latin typeface="Arial" panose="020B0604020202020204" pitchFamily="34" charset="0"/>
              <a:cs typeface="Arial" panose="020B0604020202020204" pitchFamily="34" charset="0"/>
            </a:rPr>
            <a:t>". </a:t>
          </a:r>
          <a:endParaRPr lang="en-US" sz="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tabSelected="1" zoomScaleNormal="100" zoomScaleSheetLayoutView="100" workbookViewId="0">
      <selection activeCell="A48" sqref="A48"/>
    </sheetView>
  </sheetViews>
  <sheetFormatPr defaultRowHeight="15" x14ac:dyDescent="0.25"/>
  <cols>
    <col min="1" max="6" width="14.7109375" customWidth="1"/>
  </cols>
  <sheetData>
    <row r="1" spans="1:6" ht="18" x14ac:dyDescent="0.25">
      <c r="A1" s="100" t="s">
        <v>79</v>
      </c>
      <c r="B1" s="100"/>
      <c r="C1" s="100"/>
      <c r="D1" s="100"/>
      <c r="E1" s="100"/>
      <c r="F1" s="100"/>
    </row>
    <row r="2" spans="1:6" x14ac:dyDescent="0.25">
      <c r="A2" s="61"/>
      <c r="B2" s="61"/>
      <c r="C2" s="61"/>
      <c r="D2" s="61"/>
      <c r="E2" s="61"/>
      <c r="F2" s="61"/>
    </row>
    <row r="3" spans="1:6" x14ac:dyDescent="0.25">
      <c r="A3" s="62"/>
      <c r="B3" s="61"/>
      <c r="C3" s="61"/>
      <c r="D3" s="61"/>
      <c r="E3" s="61"/>
      <c r="F3" s="61"/>
    </row>
    <row r="4" spans="1:6" ht="17.25" x14ac:dyDescent="0.25">
      <c r="A4" s="62"/>
      <c r="B4" s="61"/>
      <c r="C4" s="101" t="s">
        <v>80</v>
      </c>
      <c r="D4" s="101"/>
      <c r="E4" s="101"/>
      <c r="F4" s="101"/>
    </row>
    <row r="5" spans="1:6" x14ac:dyDescent="0.25">
      <c r="A5" s="62"/>
      <c r="B5" s="61"/>
      <c r="C5" s="65"/>
      <c r="D5" s="65"/>
      <c r="E5" s="65"/>
      <c r="F5" s="63"/>
    </row>
    <row r="6" spans="1:6" ht="17.25" x14ac:dyDescent="0.25">
      <c r="A6" s="62"/>
      <c r="B6" s="64"/>
      <c r="C6" s="102" t="s">
        <v>81</v>
      </c>
      <c r="D6" s="102"/>
      <c r="E6" s="102"/>
      <c r="F6" s="102"/>
    </row>
    <row r="7" spans="1:6" ht="17.25" x14ac:dyDescent="0.25">
      <c r="A7" s="62"/>
      <c r="B7" s="61"/>
      <c r="C7" s="101" t="s">
        <v>82</v>
      </c>
      <c r="D7" s="101"/>
      <c r="E7" s="101"/>
      <c r="F7" s="101"/>
    </row>
    <row r="8" spans="1:6" x14ac:dyDescent="0.25">
      <c r="A8" s="62"/>
      <c r="B8" s="61"/>
      <c r="C8" s="61"/>
      <c r="D8" s="64"/>
      <c r="E8" s="64"/>
      <c r="F8" s="62"/>
    </row>
    <row r="9" spans="1:6" x14ac:dyDescent="0.25">
      <c r="A9" s="62"/>
      <c r="B9" s="61"/>
      <c r="C9" s="61"/>
      <c r="D9" s="64"/>
      <c r="E9" s="64"/>
      <c r="F9" s="62"/>
    </row>
    <row r="10" spans="1:6" x14ac:dyDescent="0.25">
      <c r="A10" s="66"/>
      <c r="B10" s="66"/>
      <c r="C10" s="66"/>
      <c r="D10" s="66"/>
      <c r="E10" s="66"/>
      <c r="F10" s="66"/>
    </row>
    <row r="11" spans="1:6" ht="15.75" x14ac:dyDescent="0.25">
      <c r="A11" s="67"/>
      <c r="B11" s="67"/>
      <c r="C11" s="67"/>
      <c r="D11" s="67"/>
      <c r="E11" s="67"/>
      <c r="F11" s="67"/>
    </row>
    <row r="12" spans="1:6" ht="15.75" x14ac:dyDescent="0.25">
      <c r="A12" s="68"/>
      <c r="B12" s="68"/>
      <c r="C12" s="68"/>
      <c r="D12" s="68"/>
      <c r="E12" s="68"/>
      <c r="F12" s="68"/>
    </row>
    <row r="13" spans="1:6" ht="15.75" x14ac:dyDescent="0.25">
      <c r="A13" s="68"/>
      <c r="B13" s="68"/>
      <c r="C13" s="68"/>
      <c r="D13" s="68"/>
      <c r="E13" s="68"/>
      <c r="F13" s="68"/>
    </row>
    <row r="14" spans="1:6" ht="15.75" x14ac:dyDescent="0.25">
      <c r="A14" s="68"/>
      <c r="B14" s="68"/>
      <c r="C14" s="68"/>
      <c r="D14" s="68"/>
      <c r="E14" s="68"/>
      <c r="F14" s="68"/>
    </row>
    <row r="15" spans="1:6" ht="15.75" x14ac:dyDescent="0.25">
      <c r="A15" s="68"/>
      <c r="B15" s="68"/>
      <c r="C15" s="68"/>
      <c r="D15" s="68"/>
      <c r="E15" s="68"/>
      <c r="F15" s="68"/>
    </row>
    <row r="16" spans="1:6" ht="15.75" x14ac:dyDescent="0.25">
      <c r="A16" s="68"/>
      <c r="B16" s="68"/>
      <c r="C16" s="68"/>
      <c r="D16" s="68"/>
      <c r="E16" s="68"/>
      <c r="F16" s="68"/>
    </row>
    <row r="17" spans="1:7" ht="15.75" x14ac:dyDescent="0.25">
      <c r="A17" s="68"/>
      <c r="B17" s="68"/>
      <c r="C17" s="68"/>
      <c r="D17" s="68"/>
      <c r="E17" s="68"/>
      <c r="F17" s="68"/>
    </row>
    <row r="18" spans="1:7" ht="15.75" x14ac:dyDescent="0.25">
      <c r="A18" s="68"/>
      <c r="B18" s="68"/>
      <c r="C18" s="68"/>
      <c r="D18" s="68"/>
      <c r="E18" s="68"/>
      <c r="F18" s="68"/>
    </row>
    <row r="19" spans="1:7" ht="15.75" x14ac:dyDescent="0.25">
      <c r="A19" s="68"/>
      <c r="B19" s="68"/>
      <c r="C19" s="68"/>
      <c r="D19" s="68"/>
      <c r="E19" s="68"/>
      <c r="F19" s="68"/>
    </row>
    <row r="20" spans="1:7" ht="15.75" x14ac:dyDescent="0.25">
      <c r="A20" s="68"/>
      <c r="B20" s="68"/>
      <c r="C20" s="68"/>
      <c r="D20" s="68"/>
      <c r="E20" s="68"/>
      <c r="F20" s="68"/>
    </row>
    <row r="21" spans="1:7" ht="15.75" x14ac:dyDescent="0.25">
      <c r="A21" s="68"/>
      <c r="B21" s="68"/>
      <c r="C21" s="68"/>
      <c r="D21" s="68"/>
      <c r="E21" s="68"/>
      <c r="F21" s="68"/>
    </row>
    <row r="22" spans="1:7" ht="15.75" x14ac:dyDescent="0.25">
      <c r="A22" s="68"/>
      <c r="B22" s="68"/>
      <c r="C22" s="68"/>
      <c r="D22" s="68"/>
      <c r="E22" s="68"/>
      <c r="F22" s="68"/>
    </row>
    <row r="23" spans="1:7" ht="15.75" x14ac:dyDescent="0.25">
      <c r="A23" s="68"/>
      <c r="B23" s="68"/>
      <c r="C23" s="68"/>
      <c r="D23" s="68"/>
      <c r="E23" s="68"/>
      <c r="F23" s="68"/>
    </row>
    <row r="24" spans="1:7" ht="15.75" x14ac:dyDescent="0.25">
      <c r="A24" s="68"/>
      <c r="B24" s="68"/>
      <c r="C24" s="68"/>
      <c r="D24" s="68"/>
      <c r="E24" s="68"/>
      <c r="F24" s="68"/>
    </row>
    <row r="25" spans="1:7" ht="15.75" x14ac:dyDescent="0.25">
      <c r="A25" s="68"/>
      <c r="B25" s="68"/>
      <c r="C25" s="68"/>
      <c r="D25" s="68"/>
      <c r="E25" s="68"/>
      <c r="F25" s="68"/>
    </row>
    <row r="26" spans="1:7" ht="15.75" x14ac:dyDescent="0.25">
      <c r="A26" s="68"/>
      <c r="B26" s="68"/>
      <c r="C26" s="68"/>
      <c r="D26" s="68"/>
      <c r="E26" s="68"/>
      <c r="F26" s="68"/>
    </row>
    <row r="27" spans="1:7" ht="15.75" x14ac:dyDescent="0.25">
      <c r="A27" s="68"/>
      <c r="B27" s="68"/>
      <c r="C27" s="68"/>
      <c r="D27" s="68"/>
      <c r="E27" s="68"/>
      <c r="F27" s="68"/>
    </row>
    <row r="28" spans="1:7" ht="15.75" x14ac:dyDescent="0.25">
      <c r="A28" s="72"/>
      <c r="B28" s="72"/>
      <c r="C28" s="72"/>
      <c r="D28" s="72"/>
      <c r="E28" s="72"/>
      <c r="F28" s="72"/>
    </row>
    <row r="29" spans="1:7" ht="15.75" x14ac:dyDescent="0.25">
      <c r="A29" s="72"/>
      <c r="B29" s="72"/>
      <c r="C29" s="72"/>
      <c r="D29" s="72"/>
      <c r="E29" s="72"/>
      <c r="F29" s="72"/>
    </row>
    <row r="30" spans="1:7" ht="15.75" x14ac:dyDescent="0.25">
      <c r="A30" s="112" t="s">
        <v>77</v>
      </c>
      <c r="B30" s="113"/>
      <c r="C30" s="110" t="s">
        <v>78</v>
      </c>
      <c r="D30" s="110"/>
      <c r="E30" s="110"/>
      <c r="F30" s="111"/>
      <c r="G30" s="69"/>
    </row>
    <row r="31" spans="1:7" ht="15.75" x14ac:dyDescent="0.25">
      <c r="A31" s="114" t="s">
        <v>83</v>
      </c>
      <c r="B31" s="114"/>
      <c r="C31" s="104" t="s">
        <v>89</v>
      </c>
      <c r="D31" s="105"/>
      <c r="E31" s="105"/>
      <c r="F31" s="105"/>
      <c r="G31" s="69"/>
    </row>
    <row r="32" spans="1:7" ht="15.75" x14ac:dyDescent="0.25">
      <c r="A32" s="114" t="s">
        <v>84</v>
      </c>
      <c r="B32" s="114"/>
      <c r="C32" s="104"/>
      <c r="D32" s="105"/>
      <c r="E32" s="105"/>
      <c r="F32" s="105"/>
      <c r="G32" s="69"/>
    </row>
    <row r="33" spans="1:7" ht="15.75" x14ac:dyDescent="0.25">
      <c r="A33" s="114" t="s">
        <v>85</v>
      </c>
      <c r="B33" s="114"/>
      <c r="C33" s="104"/>
      <c r="D33" s="105"/>
      <c r="E33" s="105"/>
      <c r="F33" s="105"/>
      <c r="G33" s="69"/>
    </row>
    <row r="34" spans="1:7" ht="15.75" x14ac:dyDescent="0.25">
      <c r="A34" s="114" t="s">
        <v>86</v>
      </c>
      <c r="B34" s="114"/>
      <c r="C34" s="104"/>
      <c r="D34" s="105"/>
      <c r="E34" s="105"/>
      <c r="F34" s="105"/>
      <c r="G34" s="69"/>
    </row>
    <row r="35" spans="1:7" ht="15.75" x14ac:dyDescent="0.25">
      <c r="A35" s="114" t="s">
        <v>87</v>
      </c>
      <c r="B35" s="114"/>
      <c r="C35" s="104"/>
      <c r="D35" s="105"/>
      <c r="E35" s="105"/>
      <c r="F35" s="105"/>
      <c r="G35" s="69"/>
    </row>
    <row r="36" spans="1:7" ht="15.75" x14ac:dyDescent="0.25">
      <c r="A36" s="70"/>
      <c r="B36" s="70"/>
      <c r="C36" s="69"/>
      <c r="D36" s="69"/>
      <c r="E36" s="69"/>
      <c r="F36" s="69"/>
      <c r="G36" s="69"/>
    </row>
    <row r="37" spans="1:7" ht="15.75" customHeight="1" x14ac:dyDescent="0.25">
      <c r="A37" s="59"/>
      <c r="B37" s="59"/>
      <c r="C37" s="106" t="s">
        <v>90</v>
      </c>
      <c r="D37" s="107"/>
      <c r="E37" s="107"/>
      <c r="F37" s="107"/>
      <c r="G37" s="69"/>
    </row>
    <row r="38" spans="1:7" ht="15.75" x14ac:dyDescent="0.25">
      <c r="A38" s="103" t="s">
        <v>88</v>
      </c>
      <c r="B38" s="103"/>
      <c r="C38" s="106"/>
      <c r="D38" s="107"/>
      <c r="E38" s="107"/>
      <c r="F38" s="107"/>
      <c r="G38" s="69"/>
    </row>
    <row r="39" spans="1:7" ht="15.75" x14ac:dyDescent="0.25">
      <c r="A39" s="60"/>
      <c r="B39" s="60"/>
      <c r="C39" s="106"/>
      <c r="D39" s="107"/>
      <c r="E39" s="107"/>
      <c r="F39" s="107"/>
      <c r="G39" s="69"/>
    </row>
    <row r="40" spans="1:7" ht="15.75" x14ac:dyDescent="0.25">
      <c r="A40" s="71"/>
      <c r="B40" s="71"/>
      <c r="C40" s="108"/>
      <c r="D40" s="109"/>
      <c r="E40" s="109"/>
      <c r="F40" s="109"/>
      <c r="G40" s="69"/>
    </row>
    <row r="41" spans="1:7" ht="15.75" x14ac:dyDescent="0.25">
      <c r="A41" s="69"/>
      <c r="B41" s="69"/>
      <c r="C41" s="69"/>
      <c r="D41" s="69"/>
      <c r="E41" s="69"/>
      <c r="F41" s="69"/>
      <c r="G41" s="69"/>
    </row>
    <row r="42" spans="1:7" ht="15.75" x14ac:dyDescent="0.25">
      <c r="A42" s="69"/>
      <c r="B42" s="69"/>
      <c r="C42" s="69"/>
      <c r="D42" s="69"/>
      <c r="E42" s="69"/>
      <c r="F42" s="69"/>
      <c r="G42" s="69"/>
    </row>
    <row r="43" spans="1:7" ht="15.75" x14ac:dyDescent="0.25">
      <c r="A43" s="69"/>
      <c r="B43" s="69"/>
      <c r="C43" s="69"/>
      <c r="D43" s="69"/>
      <c r="E43" s="69"/>
      <c r="F43" s="69"/>
      <c r="G43" s="69"/>
    </row>
    <row r="44" spans="1:7" ht="15.75" x14ac:dyDescent="0.25">
      <c r="A44" s="69"/>
      <c r="B44" s="69"/>
      <c r="C44" s="69"/>
      <c r="D44" s="69"/>
      <c r="E44" s="69"/>
      <c r="F44" s="69"/>
      <c r="G44" s="69"/>
    </row>
    <row r="45" spans="1:7" ht="15.75" x14ac:dyDescent="0.25">
      <c r="A45" s="69"/>
      <c r="B45" s="69"/>
      <c r="C45" s="69"/>
      <c r="D45" s="69"/>
      <c r="E45" s="69"/>
      <c r="F45" s="69"/>
      <c r="G45" s="69"/>
    </row>
  </sheetData>
  <sheetProtection algorithmName="SHA-512" hashValue="uJX4uNo+E6IMWEztDSZardZhf7szYSvit8Fa0pUKy2LngPO9mO+iZuzsYcObj8LXHHvZcdQmE88kr2OekS/N7g==" saltValue="pCE9g7kqswP1a3YnWnkvYA==" spinCount="100000" sheet="1" objects="1" scenarios="1"/>
  <mergeCells count="14">
    <mergeCell ref="A1:F1"/>
    <mergeCell ref="C4:F4"/>
    <mergeCell ref="C6:F6"/>
    <mergeCell ref="C7:F7"/>
    <mergeCell ref="A38:B38"/>
    <mergeCell ref="C31:F35"/>
    <mergeCell ref="C37:F40"/>
    <mergeCell ref="C30:F30"/>
    <mergeCell ref="A30:B30"/>
    <mergeCell ref="A31:B31"/>
    <mergeCell ref="A32:B32"/>
    <mergeCell ref="A33:B33"/>
    <mergeCell ref="A34:B34"/>
    <mergeCell ref="A35:B35"/>
  </mergeCells>
  <hyperlinks>
    <hyperlink ref="A31:B31" location="Corn!A1" display="Corn"/>
    <hyperlink ref="A32:B32" location="Soybeans!A1" display="Soybeans"/>
    <hyperlink ref="A33:B33" location="Oats!A1" display="Oats"/>
    <hyperlink ref="A34:B34" location="'Alfalfa Est.'!A1" display="Alfalfa Establishment"/>
    <hyperlink ref="A35:B35" location="Alfalfa!A1" display="Alfafa Hay"/>
    <hyperlink ref="A38:B38" location="'Planning Tables'!A1" display="Planning Tables"/>
  </hyperlink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workbookViewId="0">
      <selection activeCell="F5" sqref="F5"/>
    </sheetView>
  </sheetViews>
  <sheetFormatPr defaultRowHeight="15" x14ac:dyDescent="0.25"/>
  <cols>
    <col min="1" max="1" width="45.7109375" customWidth="1"/>
  </cols>
  <sheetData>
    <row r="1" spans="1:10" ht="15.75" thickBot="1" x14ac:dyDescent="0.3">
      <c r="A1" s="115" t="s">
        <v>37</v>
      </c>
      <c r="B1" s="115"/>
      <c r="C1" s="115"/>
      <c r="D1" s="1"/>
      <c r="E1" s="2"/>
      <c r="F1" s="2"/>
      <c r="G1" s="2"/>
      <c r="H1" s="2"/>
      <c r="I1" s="2"/>
      <c r="J1" s="2"/>
    </row>
    <row r="2" spans="1:10" ht="15.75" thickBot="1" x14ac:dyDescent="0.3">
      <c r="A2" s="3"/>
      <c r="B2" s="116" t="s">
        <v>0</v>
      </c>
      <c r="C2" s="116"/>
      <c r="D2" s="116"/>
      <c r="E2" s="5"/>
      <c r="F2" s="5"/>
      <c r="G2" s="5"/>
      <c r="H2" s="116" t="s">
        <v>1</v>
      </c>
      <c r="I2" s="116"/>
      <c r="J2" s="116"/>
    </row>
    <row r="3" spans="1:10" ht="15.75" thickBot="1" x14ac:dyDescent="0.3">
      <c r="A3" s="6" t="s">
        <v>2</v>
      </c>
      <c r="B3" s="7" t="s">
        <v>3</v>
      </c>
      <c r="C3" s="7" t="s">
        <v>4</v>
      </c>
      <c r="D3" s="7" t="s">
        <v>5</v>
      </c>
      <c r="E3" s="7"/>
      <c r="F3" s="7" t="s">
        <v>6</v>
      </c>
      <c r="G3" s="7"/>
      <c r="H3" s="7" t="s">
        <v>3</v>
      </c>
      <c r="I3" s="7" t="s">
        <v>4</v>
      </c>
      <c r="J3" s="7" t="s">
        <v>5</v>
      </c>
    </row>
    <row r="4" spans="1:10" x14ac:dyDescent="0.25">
      <c r="A4" s="8" t="s">
        <v>7</v>
      </c>
      <c r="B4" s="27">
        <v>0.94614544820000002</v>
      </c>
      <c r="C4" s="27">
        <v>0.77923949140000004</v>
      </c>
      <c r="D4" s="27">
        <v>0.68732394370000005</v>
      </c>
      <c r="E4" s="10"/>
      <c r="F4" s="55">
        <v>182.51</v>
      </c>
      <c r="G4" s="10"/>
      <c r="H4" s="26">
        <f>B4*$F4</f>
        <v>172.681005750982</v>
      </c>
      <c r="I4" s="26">
        <f t="shared" ref="I4:J5" si="0">C4*$F4</f>
        <v>142.21899957541399</v>
      </c>
      <c r="J4" s="26">
        <f t="shared" si="0"/>
        <v>125.443492964687</v>
      </c>
    </row>
    <row r="5" spans="1:10" x14ac:dyDescent="0.25">
      <c r="A5" s="8" t="s">
        <v>8</v>
      </c>
      <c r="B5" s="27">
        <v>0.98039215690000003</v>
      </c>
      <c r="C5" s="27">
        <v>1.007079646</v>
      </c>
      <c r="D5" s="27">
        <v>2.3166700059999998</v>
      </c>
      <c r="E5" s="10"/>
      <c r="F5" s="56">
        <v>5.09</v>
      </c>
      <c r="G5" s="10"/>
      <c r="H5" s="11">
        <f>B5*$F5</f>
        <v>4.9901960786210005</v>
      </c>
      <c r="I5" s="11">
        <f t="shared" si="0"/>
        <v>5.12603539814</v>
      </c>
      <c r="J5" s="11">
        <f t="shared" si="0"/>
        <v>11.791850330539999</v>
      </c>
    </row>
    <row r="6" spans="1:10" x14ac:dyDescent="0.25">
      <c r="A6" s="8" t="s">
        <v>9</v>
      </c>
      <c r="B6" s="27">
        <v>0.90423543419999997</v>
      </c>
      <c r="C6" s="27">
        <v>0.84054607420000005</v>
      </c>
      <c r="D6" s="27">
        <v>1.3992276264000001</v>
      </c>
      <c r="E6" s="10"/>
      <c r="F6" s="56">
        <v>920.46</v>
      </c>
      <c r="G6" s="10"/>
      <c r="H6" s="11">
        <f t="shared" ref="H6:H7" si="1">B6*$F6</f>
        <v>832.31254776373203</v>
      </c>
      <c r="I6" s="11">
        <f t="shared" ref="I6:I7" si="2">C6*$F6</f>
        <v>773.68903945813213</v>
      </c>
      <c r="J6" s="11">
        <f t="shared" ref="J6:J7" si="3">D6*$F6</f>
        <v>1287.9330609961441</v>
      </c>
    </row>
    <row r="7" spans="1:10" x14ac:dyDescent="0.25">
      <c r="A7" s="8" t="s">
        <v>10</v>
      </c>
      <c r="B7" s="27">
        <v>0.91224633209999995</v>
      </c>
      <c r="C7" s="27">
        <v>0.84927257960000002</v>
      </c>
      <c r="D7" s="27">
        <v>1.4664246737</v>
      </c>
      <c r="E7" s="10"/>
      <c r="F7" s="56">
        <v>973.87</v>
      </c>
      <c r="G7" s="10"/>
      <c r="H7" s="11">
        <f t="shared" si="1"/>
        <v>888.40933544222696</v>
      </c>
      <c r="I7" s="11">
        <f t="shared" si="2"/>
        <v>827.081087095052</v>
      </c>
      <c r="J7" s="11">
        <f t="shared" si="3"/>
        <v>1428.1069969762191</v>
      </c>
    </row>
    <row r="8" spans="1:10" x14ac:dyDescent="0.25">
      <c r="A8" s="12"/>
      <c r="B8" s="13"/>
      <c r="C8" s="14"/>
      <c r="D8" s="14"/>
      <c r="E8" s="15"/>
      <c r="F8" s="57"/>
      <c r="G8" s="15"/>
      <c r="H8" s="13"/>
      <c r="I8" s="14"/>
      <c r="J8" s="14"/>
    </row>
    <row r="9" spans="1:10" x14ac:dyDescent="0.25">
      <c r="A9" s="1" t="s">
        <v>11</v>
      </c>
      <c r="B9" s="9"/>
      <c r="C9" s="9"/>
      <c r="D9" s="9"/>
      <c r="E9" s="16"/>
      <c r="F9" s="57"/>
      <c r="G9" s="16"/>
      <c r="H9" s="9"/>
      <c r="I9" s="9"/>
      <c r="J9" s="9"/>
    </row>
    <row r="10" spans="1:10" x14ac:dyDescent="0.25">
      <c r="A10" s="17" t="s">
        <v>12</v>
      </c>
      <c r="B10" s="27">
        <v>0.83608046290000004</v>
      </c>
      <c r="C10" s="27">
        <v>0.57565100899999999</v>
      </c>
      <c r="D10" s="27">
        <v>0.66994608079999995</v>
      </c>
      <c r="E10" s="10"/>
      <c r="F10" s="56">
        <v>110.72</v>
      </c>
      <c r="G10" s="10"/>
      <c r="H10" s="11">
        <f t="shared" ref="H10:H20" si="4">B10*$F10</f>
        <v>92.570828852288003</v>
      </c>
      <c r="I10" s="11">
        <f t="shared" ref="I10:I20" si="5">C10*$F10</f>
        <v>63.736079716479999</v>
      </c>
      <c r="J10" s="11">
        <f t="shared" ref="J10:J20" si="6">D10*$F10</f>
        <v>74.176430066175996</v>
      </c>
    </row>
    <row r="11" spans="1:10" x14ac:dyDescent="0.25">
      <c r="A11" s="17" t="s">
        <v>13</v>
      </c>
      <c r="B11" s="27">
        <v>0.74401071379999995</v>
      </c>
      <c r="C11" s="27">
        <v>0</v>
      </c>
      <c r="D11" s="27">
        <v>0.34656876330000003</v>
      </c>
      <c r="E11" s="10"/>
      <c r="F11" s="56">
        <v>170.41</v>
      </c>
      <c r="G11" s="10"/>
      <c r="H11" s="11">
        <f t="shared" si="4"/>
        <v>126.78686573865799</v>
      </c>
      <c r="I11" s="11">
        <f t="shared" si="5"/>
        <v>0</v>
      </c>
      <c r="J11" s="11">
        <f t="shared" si="6"/>
        <v>59.058782953953006</v>
      </c>
    </row>
    <row r="12" spans="1:10" x14ac:dyDescent="0.25">
      <c r="A12" s="17" t="s">
        <v>14</v>
      </c>
      <c r="B12" s="27">
        <v>1.1345759798999999</v>
      </c>
      <c r="C12" s="27">
        <v>0</v>
      </c>
      <c r="D12" s="27">
        <v>0</v>
      </c>
      <c r="E12" s="10"/>
      <c r="F12" s="56">
        <v>35.36</v>
      </c>
      <c r="G12" s="10"/>
      <c r="H12" s="11">
        <f t="shared" si="4"/>
        <v>40.118606649263995</v>
      </c>
      <c r="I12" s="11">
        <f t="shared" si="5"/>
        <v>0</v>
      </c>
      <c r="J12" s="11">
        <f t="shared" si="6"/>
        <v>0</v>
      </c>
    </row>
    <row r="13" spans="1:10" x14ac:dyDescent="0.25">
      <c r="A13" s="17" t="s">
        <v>15</v>
      </c>
      <c r="B13" s="27">
        <v>0.90019569470000005</v>
      </c>
      <c r="C13" s="27">
        <v>0.3173651079</v>
      </c>
      <c r="D13" s="27">
        <v>0.78817344560000002</v>
      </c>
      <c r="E13" s="10"/>
      <c r="F13" s="56">
        <v>22.38</v>
      </c>
      <c r="G13" s="10"/>
      <c r="H13" s="11">
        <f t="shared" si="4"/>
        <v>20.146379647385999</v>
      </c>
      <c r="I13" s="11">
        <f t="shared" si="5"/>
        <v>7.1026311148019996</v>
      </c>
      <c r="J13" s="11">
        <f t="shared" si="6"/>
        <v>17.639321712527998</v>
      </c>
    </row>
    <row r="14" spans="1:10" x14ac:dyDescent="0.25">
      <c r="A14" s="17" t="s">
        <v>16</v>
      </c>
      <c r="B14" s="27">
        <v>1.1360273066</v>
      </c>
      <c r="C14" s="27">
        <v>0.81917684040000005</v>
      </c>
      <c r="D14" s="27">
        <v>1.0318005032999999</v>
      </c>
      <c r="E14" s="10"/>
      <c r="F14" s="56">
        <v>34.520000000000003</v>
      </c>
      <c r="G14" s="10"/>
      <c r="H14" s="11">
        <f t="shared" si="4"/>
        <v>39.215662623832003</v>
      </c>
      <c r="I14" s="11">
        <f t="shared" si="5"/>
        <v>28.277984530608006</v>
      </c>
      <c r="J14" s="11">
        <f t="shared" si="6"/>
        <v>35.617753373916003</v>
      </c>
    </row>
    <row r="15" spans="1:10" x14ac:dyDescent="0.25">
      <c r="A15" s="17" t="s">
        <v>17</v>
      </c>
      <c r="B15" s="27">
        <v>0.85682211480000003</v>
      </c>
      <c r="C15" s="27">
        <v>0.72947364479999999</v>
      </c>
      <c r="D15" s="27">
        <v>0.96534722409999996</v>
      </c>
      <c r="E15" s="10"/>
      <c r="F15" s="56">
        <v>47.9</v>
      </c>
      <c r="G15" s="10"/>
      <c r="H15" s="11">
        <f t="shared" si="4"/>
        <v>41.041779298919998</v>
      </c>
      <c r="I15" s="11">
        <f t="shared" si="5"/>
        <v>34.941787585919997</v>
      </c>
      <c r="J15" s="11">
        <f t="shared" si="6"/>
        <v>46.240132034389994</v>
      </c>
    </row>
    <row r="16" spans="1:10" x14ac:dyDescent="0.25">
      <c r="A16" s="17" t="s">
        <v>18</v>
      </c>
      <c r="B16" s="27">
        <v>0.92503700150000001</v>
      </c>
      <c r="C16" s="27">
        <v>0</v>
      </c>
      <c r="D16" s="27">
        <v>0</v>
      </c>
      <c r="E16" s="10"/>
      <c r="F16" s="56">
        <v>18.03</v>
      </c>
      <c r="G16" s="10"/>
      <c r="H16" s="11">
        <f t="shared" si="4"/>
        <v>16.678417137045003</v>
      </c>
      <c r="I16" s="11">
        <f t="shared" si="5"/>
        <v>0</v>
      </c>
      <c r="J16" s="11">
        <f t="shared" si="6"/>
        <v>0</v>
      </c>
    </row>
    <row r="17" spans="1:10" x14ac:dyDescent="0.25">
      <c r="A17" s="17" t="s">
        <v>19</v>
      </c>
      <c r="B17" s="27">
        <v>0.72471540599999995</v>
      </c>
      <c r="C17" s="27">
        <v>0</v>
      </c>
      <c r="D17" s="27">
        <v>0.189229641</v>
      </c>
      <c r="E17" s="10"/>
      <c r="F17" s="56">
        <v>9.9700000000000006</v>
      </c>
      <c r="G17" s="10"/>
      <c r="H17" s="11">
        <f t="shared" si="4"/>
        <v>7.2254125978200001</v>
      </c>
      <c r="I17" s="11">
        <f t="shared" si="5"/>
        <v>0</v>
      </c>
      <c r="J17" s="11">
        <f t="shared" si="6"/>
        <v>1.8866195207700001</v>
      </c>
    </row>
    <row r="18" spans="1:10" x14ac:dyDescent="0.25">
      <c r="A18" s="17" t="s">
        <v>20</v>
      </c>
      <c r="B18" s="27">
        <v>0.81969419610000005</v>
      </c>
      <c r="C18" s="27">
        <v>0.76202633880000004</v>
      </c>
      <c r="D18" s="27">
        <v>0.71905495630000005</v>
      </c>
      <c r="E18" s="10"/>
      <c r="F18" s="56">
        <v>212.02</v>
      </c>
      <c r="G18" s="10"/>
      <c r="H18" s="11">
        <f t="shared" si="4"/>
        <v>173.79156345712201</v>
      </c>
      <c r="I18" s="11">
        <f t="shared" si="5"/>
        <v>161.56482435237601</v>
      </c>
      <c r="J18" s="11">
        <f t="shared" si="6"/>
        <v>152.45403183472601</v>
      </c>
    </row>
    <row r="19" spans="1:10" x14ac:dyDescent="0.25">
      <c r="A19" s="8" t="s">
        <v>21</v>
      </c>
      <c r="B19" s="27">
        <v>0.96272090109999997</v>
      </c>
      <c r="C19" s="27">
        <v>0.67793508619999998</v>
      </c>
      <c r="D19" s="27">
        <v>0.69927445600000004</v>
      </c>
      <c r="E19" s="10"/>
      <c r="F19" s="56">
        <v>494.84</v>
      </c>
      <c r="G19" s="10"/>
      <c r="H19" s="11">
        <f t="shared" si="4"/>
        <v>476.39281070032393</v>
      </c>
      <c r="I19" s="11">
        <f t="shared" si="5"/>
        <v>335.46939805520799</v>
      </c>
      <c r="J19" s="11">
        <f t="shared" si="6"/>
        <v>346.02897180704002</v>
      </c>
    </row>
    <row r="20" spans="1:10" x14ac:dyDescent="0.25">
      <c r="A20" s="8" t="s">
        <v>22</v>
      </c>
      <c r="B20" s="27">
        <v>0.93000722869999997</v>
      </c>
      <c r="C20" s="27">
        <v>0.56389178169999998</v>
      </c>
      <c r="D20" s="27">
        <v>0.74950933119999996</v>
      </c>
      <c r="E20" s="10"/>
      <c r="F20" s="56">
        <v>694.38</v>
      </c>
      <c r="G20" s="10"/>
      <c r="H20" s="11">
        <f t="shared" si="4"/>
        <v>645.77841946470596</v>
      </c>
      <c r="I20" s="11">
        <f t="shared" si="5"/>
        <v>391.55517537684597</v>
      </c>
      <c r="J20" s="11">
        <f t="shared" si="6"/>
        <v>520.444289398656</v>
      </c>
    </row>
    <row r="21" spans="1:10" x14ac:dyDescent="0.25">
      <c r="A21" s="8" t="s">
        <v>23</v>
      </c>
      <c r="B21" s="10"/>
      <c r="C21" s="9"/>
      <c r="D21" s="9"/>
      <c r="E21" s="16"/>
      <c r="F21" s="58"/>
      <c r="G21" s="16"/>
      <c r="H21" s="11">
        <f>H7-H19</f>
        <v>412.01652474190303</v>
      </c>
      <c r="I21" s="11">
        <f t="shared" ref="I21:J21" si="7">I7-I19</f>
        <v>491.61168903984401</v>
      </c>
      <c r="J21" s="11">
        <f t="shared" si="7"/>
        <v>1082.078025169179</v>
      </c>
    </row>
    <row r="22" spans="1:10" x14ac:dyDescent="0.25">
      <c r="A22" s="8" t="s">
        <v>24</v>
      </c>
      <c r="B22" s="9"/>
      <c r="C22" s="9"/>
      <c r="D22" s="9"/>
      <c r="E22" s="16"/>
      <c r="F22" s="58"/>
      <c r="G22" s="16"/>
      <c r="H22" s="11">
        <f>H7-H20</f>
        <v>242.630915977521</v>
      </c>
      <c r="I22" s="11">
        <f t="shared" ref="I22:J22" si="8">I7-I20</f>
        <v>435.52591171820603</v>
      </c>
      <c r="J22" s="11">
        <f t="shared" si="8"/>
        <v>907.66270757756308</v>
      </c>
    </row>
    <row r="23" spans="1:10" x14ac:dyDescent="0.25">
      <c r="A23" s="18"/>
      <c r="B23" s="19"/>
      <c r="C23" s="19"/>
      <c r="D23" s="19"/>
      <c r="E23" s="20"/>
      <c r="F23" s="58"/>
      <c r="G23" s="20"/>
      <c r="H23" s="21"/>
      <c r="I23" s="19"/>
      <c r="J23" s="19"/>
    </row>
    <row r="24" spans="1:10" x14ac:dyDescent="0.25">
      <c r="A24" s="1" t="s">
        <v>25</v>
      </c>
      <c r="B24" s="9"/>
      <c r="C24" s="9"/>
      <c r="D24" s="9"/>
      <c r="E24" s="16"/>
      <c r="F24" s="58"/>
      <c r="G24" s="16"/>
      <c r="H24" s="9"/>
      <c r="I24" s="9"/>
      <c r="J24" s="9"/>
    </row>
    <row r="25" spans="1:10" x14ac:dyDescent="0.25">
      <c r="A25" s="17" t="s">
        <v>26</v>
      </c>
      <c r="B25" s="27">
        <v>0.75053828769999997</v>
      </c>
      <c r="C25" s="27">
        <v>0.60796017739999997</v>
      </c>
      <c r="D25" s="27">
        <v>0.64161324789999996</v>
      </c>
      <c r="E25" s="10"/>
      <c r="F25" s="56">
        <v>14.82</v>
      </c>
      <c r="G25" s="10"/>
      <c r="H25" s="11">
        <f t="shared" ref="H25:H33" si="9">B25*$F25</f>
        <v>11.122977423714</v>
      </c>
      <c r="I25" s="11">
        <f t="shared" ref="I25:I33" si="10">C25*$F25</f>
        <v>9.0099698290679999</v>
      </c>
      <c r="J25" s="11">
        <f t="shared" ref="J25:J33" si="11">D25*$F25</f>
        <v>9.5087083338779994</v>
      </c>
    </row>
    <row r="26" spans="1:10" x14ac:dyDescent="0.25">
      <c r="A26" s="17" t="s">
        <v>27</v>
      </c>
      <c r="B26" s="27">
        <v>0.92712134329999996</v>
      </c>
      <c r="C26" s="27">
        <v>0.80033566590000005</v>
      </c>
      <c r="D26" s="27">
        <v>0.9226210655</v>
      </c>
      <c r="E26" s="10"/>
      <c r="F26" s="56">
        <v>9.01</v>
      </c>
      <c r="G26" s="10"/>
      <c r="H26" s="11">
        <f t="shared" si="9"/>
        <v>8.3533633031329995</v>
      </c>
      <c r="I26" s="11">
        <f t="shared" si="10"/>
        <v>7.2110243497590005</v>
      </c>
      <c r="J26" s="11">
        <f t="shared" si="11"/>
        <v>8.3128158001550005</v>
      </c>
    </row>
    <row r="27" spans="1:10" x14ac:dyDescent="0.25">
      <c r="A27" s="17" t="s">
        <v>28</v>
      </c>
      <c r="B27" s="27">
        <v>0.91428571430000005</v>
      </c>
      <c r="C27" s="27">
        <v>0.69025536750000005</v>
      </c>
      <c r="D27" s="27">
        <v>0.73257764569999995</v>
      </c>
      <c r="E27" s="10"/>
      <c r="F27" s="56">
        <v>9.65</v>
      </c>
      <c r="G27" s="10"/>
      <c r="H27" s="11">
        <f t="shared" si="9"/>
        <v>8.8228571429950016</v>
      </c>
      <c r="I27" s="11">
        <f t="shared" si="10"/>
        <v>6.6609642963750009</v>
      </c>
      <c r="J27" s="11">
        <f t="shared" si="11"/>
        <v>7.0693742810049995</v>
      </c>
    </row>
    <row r="28" spans="1:10" x14ac:dyDescent="0.25">
      <c r="A28" s="17" t="s">
        <v>29</v>
      </c>
      <c r="B28" s="27">
        <v>0.71453236109999996</v>
      </c>
      <c r="C28" s="27">
        <v>0.1659666078</v>
      </c>
      <c r="D28" s="27">
        <v>0.66313847889999999</v>
      </c>
      <c r="E28" s="10"/>
      <c r="F28" s="56">
        <v>3.77</v>
      </c>
      <c r="G28" s="10"/>
      <c r="H28" s="11">
        <f t="shared" si="9"/>
        <v>2.6937870013469998</v>
      </c>
      <c r="I28" s="11">
        <f t="shared" si="10"/>
        <v>0.62569411140599995</v>
      </c>
      <c r="J28" s="11">
        <f t="shared" si="11"/>
        <v>2.5000320654529999</v>
      </c>
    </row>
    <row r="29" spans="1:10" x14ac:dyDescent="0.25">
      <c r="A29" s="17" t="s">
        <v>30</v>
      </c>
      <c r="B29" s="27">
        <v>0.98198081159999995</v>
      </c>
      <c r="C29" s="27">
        <v>1.2123500493999999</v>
      </c>
      <c r="D29" s="27">
        <v>0.75860685719999998</v>
      </c>
      <c r="E29" s="10"/>
      <c r="F29" s="56">
        <v>65.290000000000006</v>
      </c>
      <c r="G29" s="10"/>
      <c r="H29" s="11">
        <f t="shared" si="9"/>
        <v>64.113527189364007</v>
      </c>
      <c r="I29" s="11">
        <f t="shared" si="10"/>
        <v>79.154334725325995</v>
      </c>
      <c r="J29" s="11">
        <f t="shared" si="11"/>
        <v>49.529441706588003</v>
      </c>
    </row>
    <row r="30" spans="1:10" x14ac:dyDescent="0.25">
      <c r="A30" s="17" t="s">
        <v>31</v>
      </c>
      <c r="B30" s="27">
        <v>0.97535843200000005</v>
      </c>
      <c r="C30" s="27">
        <v>0.18607301700000001</v>
      </c>
      <c r="D30" s="27">
        <v>0.66540347200000005</v>
      </c>
      <c r="E30" s="10"/>
      <c r="F30" s="56">
        <v>8.4499999999999993</v>
      </c>
      <c r="G30" s="10"/>
      <c r="H30" s="11">
        <f t="shared" si="9"/>
        <v>8.2417787504</v>
      </c>
      <c r="I30" s="11">
        <f t="shared" si="10"/>
        <v>1.5723169936499999</v>
      </c>
      <c r="J30" s="11">
        <f t="shared" si="11"/>
        <v>5.6226593384000001</v>
      </c>
    </row>
    <row r="31" spans="1:10" x14ac:dyDescent="0.25">
      <c r="A31" s="17" t="s">
        <v>32</v>
      </c>
      <c r="B31" s="27">
        <v>0.81002972490000003</v>
      </c>
      <c r="C31" s="27">
        <v>0.7041105822</v>
      </c>
      <c r="D31" s="27">
        <v>0.65061110190000004</v>
      </c>
      <c r="E31" s="10"/>
      <c r="F31" s="56">
        <v>60.22</v>
      </c>
      <c r="G31" s="10"/>
      <c r="H31" s="11">
        <f t="shared" si="9"/>
        <v>48.779990033478001</v>
      </c>
      <c r="I31" s="11">
        <f t="shared" si="10"/>
        <v>42.401539260084</v>
      </c>
      <c r="J31" s="11">
        <f t="shared" si="11"/>
        <v>39.179800556418002</v>
      </c>
    </row>
    <row r="32" spans="1:10" x14ac:dyDescent="0.25">
      <c r="A32" s="8" t="s">
        <v>33</v>
      </c>
      <c r="B32" s="27">
        <v>0.86894743210000003</v>
      </c>
      <c r="C32" s="27">
        <v>1.0583992831</v>
      </c>
      <c r="D32" s="27">
        <v>0.88125156069999999</v>
      </c>
      <c r="E32" s="10"/>
      <c r="F32" s="56">
        <v>207.67</v>
      </c>
      <c r="G32" s="10"/>
      <c r="H32" s="11">
        <f t="shared" si="9"/>
        <v>180.454313224207</v>
      </c>
      <c r="I32" s="11">
        <f t="shared" si="10"/>
        <v>219.79777912137698</v>
      </c>
      <c r="J32" s="11">
        <f t="shared" si="11"/>
        <v>183.00951161056898</v>
      </c>
    </row>
    <row r="33" spans="1:10" x14ac:dyDescent="0.25">
      <c r="A33" s="8" t="s">
        <v>34</v>
      </c>
      <c r="B33" s="27">
        <v>0.95569186309999998</v>
      </c>
      <c r="C33" s="27">
        <v>0.93878991089999997</v>
      </c>
      <c r="D33" s="27">
        <v>1.0517547553</v>
      </c>
      <c r="E33" s="10"/>
      <c r="F33" s="56">
        <v>112.64</v>
      </c>
      <c r="G33" s="10"/>
      <c r="H33" s="11">
        <f t="shared" si="9"/>
        <v>107.649131459584</v>
      </c>
      <c r="I33" s="11">
        <f t="shared" si="10"/>
        <v>105.745295563776</v>
      </c>
      <c r="J33" s="11">
        <f t="shared" si="11"/>
        <v>118.469655636992</v>
      </c>
    </row>
    <row r="34" spans="1:10" x14ac:dyDescent="0.25">
      <c r="A34" s="8" t="s">
        <v>35</v>
      </c>
      <c r="B34" s="10"/>
      <c r="C34" s="16"/>
      <c r="D34" s="16"/>
      <c r="E34" s="16"/>
      <c r="F34" s="11">
        <f>F7-F19-F32</f>
        <v>271.36</v>
      </c>
      <c r="G34" s="16"/>
      <c r="H34" s="11">
        <f>H21-H32</f>
        <v>231.56221151769603</v>
      </c>
      <c r="I34" s="11">
        <f t="shared" ref="I34:J35" si="12">I21-I32</f>
        <v>271.81390991846706</v>
      </c>
      <c r="J34" s="11">
        <f t="shared" si="12"/>
        <v>899.06851355860999</v>
      </c>
    </row>
    <row r="35" spans="1:10" ht="15.75" thickBot="1" x14ac:dyDescent="0.3">
      <c r="A35" s="22" t="s">
        <v>36</v>
      </c>
      <c r="B35" s="23"/>
      <c r="C35" s="23"/>
      <c r="D35" s="23"/>
      <c r="E35" s="23"/>
      <c r="F35" s="24">
        <f>F7-F20-F33</f>
        <v>166.85000000000002</v>
      </c>
      <c r="G35" s="23"/>
      <c r="H35" s="24">
        <f>H22-H33</f>
        <v>134.981784517937</v>
      </c>
      <c r="I35" s="24">
        <f t="shared" si="12"/>
        <v>329.78061615443005</v>
      </c>
      <c r="J35" s="24">
        <f t="shared" si="12"/>
        <v>789.19305194057108</v>
      </c>
    </row>
  </sheetData>
  <sheetProtection algorithmName="SHA-512" hashValue="+OS7GKuoAek2g5SI9VHx4xOFIDWuo1UEwnk1oysfAAvp+Sj9wUeZeJzRofSofcrGq2GhE9u4WYMMiD4Xjo3QxA==" saltValue="AhKfvuJACjMI1TicrqarGg==" spinCount="100000" sheet="1" objects="1" scenarios="1"/>
  <mergeCells count="3">
    <mergeCell ref="A1:C1"/>
    <mergeCell ref="B2:D2"/>
    <mergeCell ref="H2:J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workbookViewId="0">
      <selection activeCell="D19" sqref="D19"/>
    </sheetView>
  </sheetViews>
  <sheetFormatPr defaultRowHeight="15" x14ac:dyDescent="0.25"/>
  <cols>
    <col min="1" max="1" width="45.7109375" customWidth="1"/>
  </cols>
  <sheetData>
    <row r="1" spans="1:10" ht="15.75" thickBot="1" x14ac:dyDescent="0.3">
      <c r="A1" s="115" t="s">
        <v>38</v>
      </c>
      <c r="B1" s="115"/>
      <c r="C1" s="115"/>
      <c r="D1" s="1"/>
      <c r="E1" s="2"/>
      <c r="F1" s="2"/>
      <c r="G1" s="2"/>
      <c r="H1" s="2"/>
      <c r="I1" s="2"/>
      <c r="J1" s="2"/>
    </row>
    <row r="2" spans="1:10" ht="15.75" thickBot="1" x14ac:dyDescent="0.3">
      <c r="A2" s="3"/>
      <c r="B2" s="116" t="s">
        <v>0</v>
      </c>
      <c r="C2" s="116"/>
      <c r="D2" s="116"/>
      <c r="E2" s="5"/>
      <c r="F2" s="5"/>
      <c r="G2" s="5"/>
      <c r="H2" s="116" t="s">
        <v>1</v>
      </c>
      <c r="I2" s="116"/>
      <c r="J2" s="116"/>
    </row>
    <row r="3" spans="1:10" ht="15.75" thickBot="1" x14ac:dyDescent="0.3">
      <c r="A3" s="6" t="s">
        <v>2</v>
      </c>
      <c r="B3" s="7" t="s">
        <v>3</v>
      </c>
      <c r="C3" s="7" t="s">
        <v>4</v>
      </c>
      <c r="D3" s="7" t="s">
        <v>5</v>
      </c>
      <c r="E3" s="7"/>
      <c r="F3" s="7" t="s">
        <v>6</v>
      </c>
      <c r="G3" s="7"/>
      <c r="H3" s="7" t="s">
        <v>3</v>
      </c>
      <c r="I3" s="7" t="s">
        <v>4</v>
      </c>
      <c r="J3" s="7" t="s">
        <v>5</v>
      </c>
    </row>
    <row r="4" spans="1:10" x14ac:dyDescent="0.25">
      <c r="A4" s="8" t="s">
        <v>7</v>
      </c>
      <c r="B4" s="27">
        <v>1.02</v>
      </c>
      <c r="C4" s="27">
        <v>0.69</v>
      </c>
      <c r="D4" s="27">
        <v>0.56000000000000005</v>
      </c>
      <c r="E4" s="28"/>
      <c r="F4" s="55">
        <v>50.6</v>
      </c>
      <c r="G4" s="29"/>
      <c r="H4" s="30">
        <f t="shared" ref="H4:J7" si="0">B4*$F4</f>
        <v>51.612000000000002</v>
      </c>
      <c r="I4" s="30">
        <f t="shared" si="0"/>
        <v>34.914000000000001</v>
      </c>
      <c r="J4" s="30">
        <f t="shared" si="0"/>
        <v>28.336000000000002</v>
      </c>
    </row>
    <row r="5" spans="1:10" x14ac:dyDescent="0.25">
      <c r="A5" s="8" t="s">
        <v>8</v>
      </c>
      <c r="B5" s="27">
        <v>0.99</v>
      </c>
      <c r="C5" s="27">
        <v>1.06</v>
      </c>
      <c r="D5" s="27">
        <v>2.02</v>
      </c>
      <c r="E5" s="28"/>
      <c r="F5" s="56">
        <v>11.6</v>
      </c>
      <c r="G5" s="29"/>
      <c r="H5" s="29">
        <f t="shared" si="0"/>
        <v>11.484</v>
      </c>
      <c r="I5" s="29">
        <f t="shared" si="0"/>
        <v>12.295999999999999</v>
      </c>
      <c r="J5" s="29">
        <f t="shared" si="0"/>
        <v>23.431999999999999</v>
      </c>
    </row>
    <row r="6" spans="1:10" x14ac:dyDescent="0.25">
      <c r="A6" s="8" t="s">
        <v>9</v>
      </c>
      <c r="B6" s="27">
        <v>0.99</v>
      </c>
      <c r="C6" s="27">
        <v>0.6</v>
      </c>
      <c r="D6" s="27">
        <v>1.2</v>
      </c>
      <c r="E6" s="28"/>
      <c r="F6" s="56">
        <v>578.36</v>
      </c>
      <c r="G6" s="29"/>
      <c r="H6" s="29">
        <f t="shared" si="0"/>
        <v>572.57640000000004</v>
      </c>
      <c r="I6" s="29">
        <f t="shared" si="0"/>
        <v>347.01600000000002</v>
      </c>
      <c r="J6" s="29">
        <f t="shared" si="0"/>
        <v>694.03200000000004</v>
      </c>
    </row>
    <row r="7" spans="1:10" x14ac:dyDescent="0.25">
      <c r="A7" s="8" t="s">
        <v>10</v>
      </c>
      <c r="B7" s="27">
        <v>0.98</v>
      </c>
      <c r="C7" s="27">
        <v>0.9</v>
      </c>
      <c r="D7" s="27">
        <v>1.37</v>
      </c>
      <c r="E7" s="28"/>
      <c r="F7" s="56">
        <v>595.01</v>
      </c>
      <c r="G7" s="29"/>
      <c r="H7" s="29">
        <f t="shared" si="0"/>
        <v>583.10979999999995</v>
      </c>
      <c r="I7" s="29">
        <f t="shared" si="0"/>
        <v>535.50900000000001</v>
      </c>
      <c r="J7" s="29">
        <f t="shared" si="0"/>
        <v>815.16370000000006</v>
      </c>
    </row>
    <row r="8" spans="1:10" x14ac:dyDescent="0.25">
      <c r="A8" s="12"/>
      <c r="B8" s="13"/>
      <c r="C8" s="14"/>
      <c r="D8" s="14"/>
      <c r="E8" s="15"/>
      <c r="F8" s="57"/>
      <c r="G8" s="15"/>
      <c r="H8" s="13"/>
      <c r="I8" s="14"/>
      <c r="J8" s="14"/>
    </row>
    <row r="9" spans="1:10" x14ac:dyDescent="0.25">
      <c r="A9" s="1" t="s">
        <v>11</v>
      </c>
      <c r="B9" s="9"/>
      <c r="C9" s="9"/>
      <c r="D9" s="9"/>
      <c r="E9" s="16"/>
      <c r="F9" s="57"/>
      <c r="G9" s="16"/>
      <c r="H9" s="9"/>
      <c r="I9" s="9"/>
      <c r="J9" s="9"/>
    </row>
    <row r="10" spans="1:10" x14ac:dyDescent="0.25">
      <c r="A10" s="17" t="s">
        <v>12</v>
      </c>
      <c r="B10" s="27">
        <v>0.94</v>
      </c>
      <c r="C10" s="27">
        <v>0.96</v>
      </c>
      <c r="D10" s="27">
        <v>0.5</v>
      </c>
      <c r="E10" s="27"/>
      <c r="F10" s="56">
        <v>54.41</v>
      </c>
      <c r="G10" s="29"/>
      <c r="H10" s="29">
        <f t="shared" ref="H10:J20" si="1">B10*$F10</f>
        <v>51.145399999999995</v>
      </c>
      <c r="I10" s="29">
        <f t="shared" si="1"/>
        <v>52.233599999999996</v>
      </c>
      <c r="J10" s="29">
        <f t="shared" si="1"/>
        <v>27.204999999999998</v>
      </c>
    </row>
    <row r="11" spans="1:10" x14ac:dyDescent="0.25">
      <c r="A11" s="17" t="s">
        <v>13</v>
      </c>
      <c r="B11" s="27">
        <v>0</v>
      </c>
      <c r="C11" s="27">
        <v>0</v>
      </c>
      <c r="D11" s="27">
        <v>0</v>
      </c>
      <c r="E11" s="27"/>
      <c r="F11" s="56">
        <v>25.41</v>
      </c>
      <c r="G11" s="29"/>
      <c r="H11" s="29">
        <f t="shared" si="1"/>
        <v>0</v>
      </c>
      <c r="I11" s="29">
        <f t="shared" si="1"/>
        <v>0</v>
      </c>
      <c r="J11" s="29">
        <f t="shared" si="1"/>
        <v>0</v>
      </c>
    </row>
    <row r="12" spans="1:10" x14ac:dyDescent="0.25">
      <c r="A12" s="17" t="s">
        <v>14</v>
      </c>
      <c r="B12" s="27">
        <v>1.1200000000000001</v>
      </c>
      <c r="C12" s="27">
        <v>0</v>
      </c>
      <c r="D12" s="27">
        <v>0</v>
      </c>
      <c r="E12" s="27"/>
      <c r="F12" s="56">
        <v>34.61</v>
      </c>
      <c r="G12" s="29"/>
      <c r="H12" s="29">
        <f t="shared" si="1"/>
        <v>38.763200000000005</v>
      </c>
      <c r="I12" s="29">
        <f t="shared" si="1"/>
        <v>0</v>
      </c>
      <c r="J12" s="29">
        <f t="shared" si="1"/>
        <v>0</v>
      </c>
    </row>
    <row r="13" spans="1:10" x14ac:dyDescent="0.25">
      <c r="A13" s="17" t="s">
        <v>15</v>
      </c>
      <c r="B13" s="27">
        <v>0.82474226799999995</v>
      </c>
      <c r="C13" s="27">
        <v>0.85865293109999996</v>
      </c>
      <c r="D13" s="27">
        <v>0.84980834230000002</v>
      </c>
      <c r="E13" s="27"/>
      <c r="F13" s="56">
        <v>23.14</v>
      </c>
      <c r="G13" s="29"/>
      <c r="H13" s="29">
        <f t="shared" si="1"/>
        <v>19.08453608152</v>
      </c>
      <c r="I13" s="29">
        <f t="shared" si="1"/>
        <v>19.869228825653998</v>
      </c>
      <c r="J13" s="29">
        <f t="shared" si="1"/>
        <v>19.664565040822001</v>
      </c>
    </row>
    <row r="14" spans="1:10" x14ac:dyDescent="0.25">
      <c r="A14" s="17" t="s">
        <v>16</v>
      </c>
      <c r="B14" s="27">
        <v>1.1000000000000001</v>
      </c>
      <c r="C14" s="27">
        <v>1.01</v>
      </c>
      <c r="D14" s="27">
        <v>1.02</v>
      </c>
      <c r="E14" s="27"/>
      <c r="F14" s="56">
        <v>20.03</v>
      </c>
      <c r="G14" s="31"/>
      <c r="H14" s="29">
        <f t="shared" si="1"/>
        <v>22.033000000000005</v>
      </c>
      <c r="I14" s="29">
        <f t="shared" si="1"/>
        <v>20.2303</v>
      </c>
      <c r="J14" s="29">
        <f t="shared" si="1"/>
        <v>20.430600000000002</v>
      </c>
    </row>
    <row r="15" spans="1:10" x14ac:dyDescent="0.25">
      <c r="A15" s="17" t="s">
        <v>17</v>
      </c>
      <c r="B15" s="27">
        <v>0.92</v>
      </c>
      <c r="C15" s="27">
        <v>0.92</v>
      </c>
      <c r="D15" s="27">
        <v>0.88</v>
      </c>
      <c r="E15" s="27"/>
      <c r="F15" s="56">
        <v>28.91</v>
      </c>
      <c r="G15" s="31"/>
      <c r="H15" s="29">
        <f t="shared" si="1"/>
        <v>26.597200000000001</v>
      </c>
      <c r="I15" s="29">
        <f t="shared" si="1"/>
        <v>26.597200000000001</v>
      </c>
      <c r="J15" s="29">
        <f t="shared" si="1"/>
        <v>25.440799999999999</v>
      </c>
    </row>
    <row r="16" spans="1:10" x14ac:dyDescent="0.25">
      <c r="A16" s="17" t="s">
        <v>18</v>
      </c>
      <c r="B16" s="27">
        <v>0</v>
      </c>
      <c r="C16" s="27">
        <v>0.12</v>
      </c>
      <c r="D16" s="27">
        <v>0</v>
      </c>
      <c r="E16" s="27"/>
      <c r="F16" s="56">
        <v>10.87</v>
      </c>
      <c r="G16" s="31"/>
      <c r="H16" s="29">
        <f t="shared" si="1"/>
        <v>0</v>
      </c>
      <c r="I16" s="29">
        <f t="shared" si="1"/>
        <v>1.3043999999999998</v>
      </c>
      <c r="J16" s="29">
        <f t="shared" si="1"/>
        <v>0</v>
      </c>
    </row>
    <row r="17" spans="1:10" x14ac:dyDescent="0.25">
      <c r="A17" s="17" t="s">
        <v>19</v>
      </c>
      <c r="B17" s="27">
        <v>0.94</v>
      </c>
      <c r="C17" s="27">
        <v>0.82</v>
      </c>
      <c r="D17" s="27">
        <v>0.08</v>
      </c>
      <c r="E17" s="27"/>
      <c r="F17" s="56">
        <v>5.71</v>
      </c>
      <c r="G17" s="31"/>
      <c r="H17" s="29">
        <f t="shared" si="1"/>
        <v>5.3673999999999999</v>
      </c>
      <c r="I17" s="29">
        <f t="shared" si="1"/>
        <v>4.6821999999999999</v>
      </c>
      <c r="J17" s="29">
        <f t="shared" si="1"/>
        <v>0.45679999999999998</v>
      </c>
    </row>
    <row r="18" spans="1:10" x14ac:dyDescent="0.25">
      <c r="A18" s="17" t="s">
        <v>20</v>
      </c>
      <c r="B18" s="27">
        <v>0.83</v>
      </c>
      <c r="C18" s="27">
        <v>1</v>
      </c>
      <c r="D18" s="27">
        <v>0.41</v>
      </c>
      <c r="E18" s="27"/>
      <c r="F18" s="56">
        <v>212.62</v>
      </c>
      <c r="G18" s="31"/>
      <c r="H18" s="29">
        <f t="shared" si="1"/>
        <v>176.47460000000001</v>
      </c>
      <c r="I18" s="29">
        <f t="shared" si="1"/>
        <v>212.62</v>
      </c>
      <c r="J18" s="29">
        <f t="shared" si="1"/>
        <v>87.174199999999999</v>
      </c>
    </row>
    <row r="19" spans="1:10" x14ac:dyDescent="0.25">
      <c r="A19" s="8" t="s">
        <v>21</v>
      </c>
      <c r="B19" s="27">
        <v>1.08</v>
      </c>
      <c r="C19" s="27">
        <v>1.36</v>
      </c>
      <c r="D19" s="27">
        <v>0.85</v>
      </c>
      <c r="E19" s="27"/>
      <c r="F19" s="56">
        <v>218.06</v>
      </c>
      <c r="G19" s="31"/>
      <c r="H19" s="29">
        <f t="shared" si="1"/>
        <v>235.50480000000002</v>
      </c>
      <c r="I19" s="29">
        <f t="shared" si="1"/>
        <v>296.5616</v>
      </c>
      <c r="J19" s="29">
        <f t="shared" si="1"/>
        <v>185.351</v>
      </c>
    </row>
    <row r="20" spans="1:10" x14ac:dyDescent="0.25">
      <c r="A20" s="8" t="s">
        <v>22</v>
      </c>
      <c r="B20" s="27">
        <v>1</v>
      </c>
      <c r="C20" s="27">
        <v>1</v>
      </c>
      <c r="D20" s="27">
        <v>0.91</v>
      </c>
      <c r="E20" s="27"/>
      <c r="F20" s="56">
        <v>426.25</v>
      </c>
      <c r="G20" s="31"/>
      <c r="H20" s="29">
        <f t="shared" si="1"/>
        <v>426.25</v>
      </c>
      <c r="I20" s="29">
        <f t="shared" si="1"/>
        <v>426.25</v>
      </c>
      <c r="J20" s="29">
        <f t="shared" si="1"/>
        <v>387.88749999999999</v>
      </c>
    </row>
    <row r="21" spans="1:10" x14ac:dyDescent="0.25">
      <c r="A21" s="8" t="s">
        <v>23</v>
      </c>
      <c r="B21" s="10"/>
      <c r="C21" s="9"/>
      <c r="D21" s="9"/>
      <c r="E21" s="16"/>
      <c r="F21" s="58"/>
      <c r="G21" s="16"/>
      <c r="H21" s="11">
        <f>H7-H19</f>
        <v>347.6049999999999</v>
      </c>
      <c r="I21" s="11">
        <f t="shared" ref="I21:J21" si="2">I7-I19</f>
        <v>238.94740000000002</v>
      </c>
      <c r="J21" s="11">
        <f t="shared" si="2"/>
        <v>629.81270000000006</v>
      </c>
    </row>
    <row r="22" spans="1:10" x14ac:dyDescent="0.25">
      <c r="A22" s="8" t="s">
        <v>24</v>
      </c>
      <c r="B22" s="9"/>
      <c r="C22" s="9"/>
      <c r="D22" s="9"/>
      <c r="E22" s="16"/>
      <c r="F22" s="58"/>
      <c r="G22" s="16"/>
      <c r="H22" s="11">
        <f>H7-H20</f>
        <v>156.85979999999995</v>
      </c>
      <c r="I22" s="11">
        <f t="shared" ref="I22:J22" si="3">I7-I20</f>
        <v>109.25900000000001</v>
      </c>
      <c r="J22" s="11">
        <f t="shared" si="3"/>
        <v>427.27620000000007</v>
      </c>
    </row>
    <row r="23" spans="1:10" x14ac:dyDescent="0.25">
      <c r="A23" s="18"/>
      <c r="B23" s="19"/>
      <c r="C23" s="19"/>
      <c r="D23" s="19"/>
      <c r="E23" s="20"/>
      <c r="F23" s="58"/>
      <c r="G23" s="20"/>
      <c r="H23" s="21"/>
      <c r="I23" s="19"/>
      <c r="J23" s="19"/>
    </row>
    <row r="24" spans="1:10" x14ac:dyDescent="0.25">
      <c r="A24" s="1" t="s">
        <v>25</v>
      </c>
      <c r="B24" s="9"/>
      <c r="C24" s="9"/>
      <c r="D24" s="9"/>
      <c r="E24" s="16"/>
      <c r="F24" s="58"/>
      <c r="G24" s="16"/>
      <c r="H24" s="9"/>
      <c r="I24" s="9"/>
      <c r="J24" s="9"/>
    </row>
    <row r="25" spans="1:10" x14ac:dyDescent="0.25">
      <c r="A25" s="17" t="s">
        <v>26</v>
      </c>
      <c r="B25" s="27">
        <v>0.83</v>
      </c>
      <c r="C25" s="27">
        <v>0.14000000000000001</v>
      </c>
      <c r="D25" s="27">
        <v>0.04</v>
      </c>
      <c r="E25" s="27"/>
      <c r="F25" s="56">
        <v>8.61</v>
      </c>
      <c r="G25" s="31"/>
      <c r="H25" s="32">
        <f t="shared" ref="H25:J33" si="4">B25*$F25</f>
        <v>7.1462999999999992</v>
      </c>
      <c r="I25" s="33">
        <f t="shared" si="4"/>
        <v>1.2054</v>
      </c>
      <c r="J25" s="33">
        <f t="shared" si="4"/>
        <v>0.34439999999999998</v>
      </c>
    </row>
    <row r="26" spans="1:10" x14ac:dyDescent="0.25">
      <c r="A26" s="17" t="s">
        <v>27</v>
      </c>
      <c r="B26" s="27">
        <v>1</v>
      </c>
      <c r="C26" s="27">
        <v>0.62</v>
      </c>
      <c r="D26" s="27">
        <v>0.56000000000000005</v>
      </c>
      <c r="E26" s="27"/>
      <c r="F26" s="56">
        <v>5.75</v>
      </c>
      <c r="G26" s="31"/>
      <c r="H26" s="32">
        <f t="shared" si="4"/>
        <v>5.75</v>
      </c>
      <c r="I26" s="33">
        <f t="shared" si="4"/>
        <v>3.5649999999999999</v>
      </c>
      <c r="J26" s="33">
        <f t="shared" si="4"/>
        <v>3.22</v>
      </c>
    </row>
    <row r="27" spans="1:10" x14ac:dyDescent="0.25">
      <c r="A27" s="17" t="s">
        <v>28</v>
      </c>
      <c r="B27" s="27">
        <v>0.87</v>
      </c>
      <c r="C27" s="27">
        <v>0.49</v>
      </c>
      <c r="D27" s="27">
        <v>0.67</v>
      </c>
      <c r="E27" s="27"/>
      <c r="F27" s="56">
        <v>8.11</v>
      </c>
      <c r="G27" s="31"/>
      <c r="H27" s="32">
        <f t="shared" si="4"/>
        <v>7.0556999999999999</v>
      </c>
      <c r="I27" s="33">
        <f t="shared" si="4"/>
        <v>3.9738999999999995</v>
      </c>
      <c r="J27" s="33">
        <f t="shared" si="4"/>
        <v>5.4337</v>
      </c>
    </row>
    <row r="28" spans="1:10" x14ac:dyDescent="0.25">
      <c r="A28" s="17" t="s">
        <v>29</v>
      </c>
      <c r="B28" s="27">
        <v>0.76</v>
      </c>
      <c r="C28" s="27">
        <v>0</v>
      </c>
      <c r="D28" s="27">
        <v>0.56999999999999995</v>
      </c>
      <c r="E28" s="27"/>
      <c r="F28" s="56">
        <v>2.37</v>
      </c>
      <c r="G28" s="31"/>
      <c r="H28" s="32">
        <f t="shared" si="4"/>
        <v>1.8012000000000001</v>
      </c>
      <c r="I28" s="33">
        <f t="shared" si="4"/>
        <v>0</v>
      </c>
      <c r="J28" s="33">
        <f t="shared" si="4"/>
        <v>1.3509</v>
      </c>
    </row>
    <row r="29" spans="1:10" x14ac:dyDescent="0.25">
      <c r="A29" s="17" t="s">
        <v>30</v>
      </c>
      <c r="B29" s="27">
        <v>0.83</v>
      </c>
      <c r="C29" s="27">
        <v>1.04</v>
      </c>
      <c r="D29" s="27">
        <v>0.91</v>
      </c>
      <c r="E29" s="27"/>
      <c r="F29" s="56">
        <v>50.66</v>
      </c>
      <c r="G29" s="31"/>
      <c r="H29" s="32">
        <f t="shared" si="4"/>
        <v>42.047799999999995</v>
      </c>
      <c r="I29" s="33">
        <f t="shared" si="4"/>
        <v>52.686399999999999</v>
      </c>
      <c r="J29" s="33">
        <f t="shared" si="4"/>
        <v>46.1006</v>
      </c>
    </row>
    <row r="30" spans="1:10" x14ac:dyDescent="0.25">
      <c r="A30" s="17" t="s">
        <v>31</v>
      </c>
      <c r="B30" s="27">
        <v>0.99</v>
      </c>
      <c r="C30" s="27">
        <v>0.19</v>
      </c>
      <c r="D30" s="27">
        <v>0.19</v>
      </c>
      <c r="E30" s="27"/>
      <c r="F30" s="56">
        <v>5.21</v>
      </c>
      <c r="G30" s="31"/>
      <c r="H30" s="32">
        <f t="shared" si="4"/>
        <v>5.1578999999999997</v>
      </c>
      <c r="I30" s="33">
        <f t="shared" si="4"/>
        <v>0.9899</v>
      </c>
      <c r="J30" s="33">
        <f t="shared" si="4"/>
        <v>0.9899</v>
      </c>
    </row>
    <row r="31" spans="1:10" x14ac:dyDescent="0.25">
      <c r="A31" s="17" t="s">
        <v>32</v>
      </c>
      <c r="B31" s="27">
        <v>0.76</v>
      </c>
      <c r="C31" s="27">
        <v>0.87</v>
      </c>
      <c r="D31" s="27">
        <v>0.52</v>
      </c>
      <c r="E31" s="27"/>
      <c r="F31" s="56">
        <v>39.78</v>
      </c>
      <c r="G31" s="31"/>
      <c r="H31" s="32">
        <f t="shared" si="4"/>
        <v>30.232800000000001</v>
      </c>
      <c r="I31" s="33">
        <f t="shared" si="4"/>
        <v>34.608600000000003</v>
      </c>
      <c r="J31" s="33">
        <f t="shared" si="4"/>
        <v>20.685600000000001</v>
      </c>
    </row>
    <row r="32" spans="1:10" x14ac:dyDescent="0.25">
      <c r="A32" s="8" t="s">
        <v>33</v>
      </c>
      <c r="B32" s="27">
        <v>0.9</v>
      </c>
      <c r="C32" s="27">
        <v>1.23</v>
      </c>
      <c r="D32" s="27">
        <v>1</v>
      </c>
      <c r="E32" s="27"/>
      <c r="F32" s="56">
        <v>148.26</v>
      </c>
      <c r="G32" s="31"/>
      <c r="H32" s="32">
        <f>B32*$F32</f>
        <v>133.434</v>
      </c>
      <c r="I32" s="33">
        <f t="shared" si="4"/>
        <v>182.35979999999998</v>
      </c>
      <c r="J32" s="33">
        <f t="shared" si="4"/>
        <v>148.26</v>
      </c>
    </row>
    <row r="33" spans="1:10" x14ac:dyDescent="0.25">
      <c r="A33" s="8" t="s">
        <v>34</v>
      </c>
      <c r="B33" s="27">
        <v>0.96</v>
      </c>
      <c r="C33" s="27">
        <v>1.29</v>
      </c>
      <c r="D33" s="27">
        <v>1.07</v>
      </c>
      <c r="E33" s="27"/>
      <c r="F33" s="56">
        <v>72.540000000000006</v>
      </c>
      <c r="G33" s="31"/>
      <c r="H33" s="32">
        <f>B33*$F33</f>
        <v>69.638400000000004</v>
      </c>
      <c r="I33" s="33">
        <f t="shared" si="4"/>
        <v>93.576600000000013</v>
      </c>
      <c r="J33" s="33">
        <f t="shared" si="4"/>
        <v>77.617800000000017</v>
      </c>
    </row>
    <row r="34" spans="1:10" x14ac:dyDescent="0.25">
      <c r="A34" s="8" t="s">
        <v>35</v>
      </c>
      <c r="B34" s="10"/>
      <c r="C34" s="16"/>
      <c r="D34" s="16"/>
      <c r="E34" s="16"/>
      <c r="F34" s="11">
        <f>F7-F19-F32</f>
        <v>228.69</v>
      </c>
      <c r="G34" s="16"/>
      <c r="H34" s="11">
        <f>H21-H32</f>
        <v>214.17099999999991</v>
      </c>
      <c r="I34" s="11">
        <f t="shared" ref="I34:J35" si="5">I21-I32</f>
        <v>56.587600000000037</v>
      </c>
      <c r="J34" s="11">
        <f t="shared" si="5"/>
        <v>481.55270000000007</v>
      </c>
    </row>
    <row r="35" spans="1:10" ht="15.75" thickBot="1" x14ac:dyDescent="0.3">
      <c r="A35" s="22" t="s">
        <v>36</v>
      </c>
      <c r="B35" s="23"/>
      <c r="C35" s="23"/>
      <c r="D35" s="23"/>
      <c r="E35" s="23"/>
      <c r="F35" s="24">
        <f>F7-F20-F33</f>
        <v>96.219999999999985</v>
      </c>
      <c r="G35" s="23"/>
      <c r="H35" s="24">
        <f>H22-H33</f>
        <v>87.221399999999946</v>
      </c>
      <c r="I35" s="24">
        <f t="shared" si="5"/>
        <v>15.682400000000001</v>
      </c>
      <c r="J35" s="24">
        <f t="shared" si="5"/>
        <v>349.65840000000003</v>
      </c>
    </row>
  </sheetData>
  <sheetProtection algorithmName="SHA-512" hashValue="xWplTqMSMYiGCOusiQeo1a9YkcDMS+iHQXVxUB4SUo4VSHpnnOS3rMVfpz7vHaBsox9oIcPLrHmsJkWkAXMF4w==" saltValue="DFz7YPrf47m56pnyWbZ3Vg==" spinCount="100000" sheet="1" objects="1" scenarios="1"/>
  <mergeCells count="3">
    <mergeCell ref="A1:C1"/>
    <mergeCell ref="B2:D2"/>
    <mergeCell ref="H2:J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workbookViewId="0">
      <selection sqref="A1:C1"/>
    </sheetView>
  </sheetViews>
  <sheetFormatPr defaultRowHeight="15" x14ac:dyDescent="0.25"/>
  <cols>
    <col min="1" max="1" width="45.7109375" customWidth="1"/>
  </cols>
  <sheetData>
    <row r="1" spans="1:10" ht="15.75" thickBot="1" x14ac:dyDescent="0.3">
      <c r="A1" s="115" t="s">
        <v>39</v>
      </c>
      <c r="B1" s="115"/>
      <c r="C1" s="115"/>
      <c r="D1" s="1"/>
      <c r="E1" s="2"/>
      <c r="F1" s="2"/>
      <c r="G1" s="2"/>
      <c r="H1" s="2"/>
      <c r="I1" s="2"/>
      <c r="J1" s="2"/>
    </row>
    <row r="2" spans="1:10" ht="15.75" thickBot="1" x14ac:dyDescent="0.3">
      <c r="A2" s="3"/>
      <c r="B2" s="116" t="s">
        <v>0</v>
      </c>
      <c r="C2" s="116"/>
      <c r="D2" s="116"/>
      <c r="E2" s="5"/>
      <c r="F2" s="5"/>
      <c r="G2" s="5"/>
      <c r="H2" s="116" t="s">
        <v>1</v>
      </c>
      <c r="I2" s="116"/>
      <c r="J2" s="116"/>
    </row>
    <row r="3" spans="1:10" ht="15.75" thickBot="1" x14ac:dyDescent="0.3">
      <c r="A3" s="6" t="s">
        <v>2</v>
      </c>
      <c r="B3" s="7" t="s">
        <v>3</v>
      </c>
      <c r="C3" s="7" t="s">
        <v>4</v>
      </c>
      <c r="D3" s="7" t="s">
        <v>5</v>
      </c>
      <c r="E3" s="7"/>
      <c r="F3" s="7" t="s">
        <v>6</v>
      </c>
      <c r="G3" s="7"/>
      <c r="H3" s="7" t="s">
        <v>3</v>
      </c>
      <c r="I3" s="7" t="s">
        <v>4</v>
      </c>
      <c r="J3" s="7" t="s">
        <v>5</v>
      </c>
    </row>
    <row r="4" spans="1:10" x14ac:dyDescent="0.25">
      <c r="A4" s="8" t="s">
        <v>7</v>
      </c>
      <c r="B4" s="27">
        <v>1.0759811370000001</v>
      </c>
      <c r="C4" s="27">
        <v>0.617283951</v>
      </c>
      <c r="D4" s="27">
        <v>0.57588976300000005</v>
      </c>
      <c r="E4" s="28"/>
      <c r="F4" s="55">
        <v>76.099999999999994</v>
      </c>
      <c r="G4" s="30"/>
      <c r="H4" s="30">
        <f t="shared" ref="H4:J19" si="0">B4*$F4</f>
        <v>81.882164525700006</v>
      </c>
      <c r="I4" s="30">
        <f t="shared" si="0"/>
        <v>46.975308671099995</v>
      </c>
      <c r="J4" s="30">
        <f t="shared" si="0"/>
        <v>43.825210964299998</v>
      </c>
    </row>
    <row r="5" spans="1:10" x14ac:dyDescent="0.25">
      <c r="A5" s="8" t="s">
        <v>8</v>
      </c>
      <c r="B5" s="27">
        <v>0.96983946200000004</v>
      </c>
      <c r="C5" s="27">
        <v>0.832512315</v>
      </c>
      <c r="D5" s="27">
        <v>1.7777839580000001</v>
      </c>
      <c r="E5" s="28"/>
      <c r="F5" s="56">
        <v>3.39</v>
      </c>
      <c r="G5" s="29"/>
      <c r="H5" s="29">
        <f t="shared" si="0"/>
        <v>3.2877557761800005</v>
      </c>
      <c r="I5" s="29">
        <f t="shared" si="0"/>
        <v>2.8222167478500002</v>
      </c>
      <c r="J5" s="29">
        <f t="shared" si="0"/>
        <v>6.0266876176200004</v>
      </c>
    </row>
    <row r="6" spans="1:10" x14ac:dyDescent="0.25">
      <c r="A6" s="8" t="s">
        <v>9</v>
      </c>
      <c r="B6" s="27">
        <v>1.0711638699999999</v>
      </c>
      <c r="C6" s="27">
        <v>0.61793638200000001</v>
      </c>
      <c r="D6" s="27">
        <v>1.2406250110000001</v>
      </c>
      <c r="E6" s="28"/>
      <c r="F6" s="56">
        <v>271.76</v>
      </c>
      <c r="G6" s="29"/>
      <c r="H6" s="29">
        <f t="shared" si="0"/>
        <v>291.09949331119998</v>
      </c>
      <c r="I6" s="29">
        <f t="shared" si="0"/>
        <v>167.93039117231999</v>
      </c>
      <c r="J6" s="29">
        <f t="shared" si="0"/>
        <v>337.15225298936002</v>
      </c>
    </row>
    <row r="7" spans="1:10" x14ac:dyDescent="0.25">
      <c r="A7" s="8" t="s">
        <v>10</v>
      </c>
      <c r="B7" s="27">
        <v>0.99481062499999995</v>
      </c>
      <c r="C7" s="27">
        <v>0.52588557199999997</v>
      </c>
      <c r="D7" s="27">
        <v>1.138181855</v>
      </c>
      <c r="E7" s="28"/>
      <c r="F7" s="56">
        <v>304.04000000000002</v>
      </c>
      <c r="G7" s="29"/>
      <c r="H7" s="29">
        <f t="shared" si="0"/>
        <v>302.46222242499999</v>
      </c>
      <c r="I7" s="29">
        <f t="shared" si="0"/>
        <v>159.89024931087999</v>
      </c>
      <c r="J7" s="29">
        <f t="shared" si="0"/>
        <v>346.05281119420005</v>
      </c>
    </row>
    <row r="8" spans="1:10" x14ac:dyDescent="0.25">
      <c r="A8" s="12"/>
      <c r="B8" s="27"/>
      <c r="C8" s="27"/>
      <c r="D8" s="27"/>
      <c r="E8" s="27"/>
      <c r="F8" s="57"/>
      <c r="G8" s="29"/>
      <c r="H8" s="29"/>
      <c r="I8" s="29"/>
      <c r="J8" s="29"/>
    </row>
    <row r="9" spans="1:10" x14ac:dyDescent="0.25">
      <c r="A9" s="1" t="s">
        <v>11</v>
      </c>
      <c r="B9" s="27"/>
      <c r="C9" s="27"/>
      <c r="D9" s="27"/>
      <c r="E9" s="27"/>
      <c r="F9" s="57"/>
      <c r="G9" s="29"/>
      <c r="H9" s="29"/>
      <c r="I9" s="29"/>
      <c r="J9" s="29"/>
    </row>
    <row r="10" spans="1:10" x14ac:dyDescent="0.25">
      <c r="A10" s="17" t="s">
        <v>12</v>
      </c>
      <c r="B10" s="27">
        <v>1.423332558</v>
      </c>
      <c r="C10" s="27">
        <v>1.508551602</v>
      </c>
      <c r="D10" s="27">
        <v>1.3298670770000001</v>
      </c>
      <c r="E10" s="27"/>
      <c r="F10" s="56">
        <v>25.56</v>
      </c>
      <c r="G10" s="29"/>
      <c r="H10" s="29">
        <f t="shared" si="0"/>
        <v>36.380380182479996</v>
      </c>
      <c r="I10" s="29">
        <f t="shared" si="0"/>
        <v>38.558578947119997</v>
      </c>
      <c r="J10" s="29">
        <f t="shared" si="0"/>
        <v>33.991402488120002</v>
      </c>
    </row>
    <row r="11" spans="1:10" x14ac:dyDescent="0.25">
      <c r="A11" s="17" t="s">
        <v>13</v>
      </c>
      <c r="B11" s="27">
        <v>0.924660971</v>
      </c>
      <c r="C11" s="27">
        <v>0</v>
      </c>
      <c r="D11" s="27">
        <v>0</v>
      </c>
      <c r="E11" s="27"/>
      <c r="F11" s="56">
        <v>8.16</v>
      </c>
      <c r="G11" s="29"/>
      <c r="H11" s="29">
        <f t="shared" si="0"/>
        <v>7.5452335233600003</v>
      </c>
      <c r="I11" s="29">
        <f t="shared" si="0"/>
        <v>0</v>
      </c>
      <c r="J11" s="29">
        <f t="shared" si="0"/>
        <v>0</v>
      </c>
    </row>
    <row r="12" spans="1:10" x14ac:dyDescent="0.25">
      <c r="A12" s="17" t="s">
        <v>14</v>
      </c>
      <c r="B12" s="27">
        <v>0.65573770499999995</v>
      </c>
      <c r="C12" s="27">
        <v>0</v>
      </c>
      <c r="D12" s="27">
        <v>0</v>
      </c>
      <c r="E12" s="27"/>
      <c r="F12" s="56">
        <v>6.73</v>
      </c>
      <c r="G12" s="29"/>
      <c r="H12" s="29">
        <f t="shared" si="0"/>
        <v>4.4131147546499996</v>
      </c>
      <c r="I12" s="29">
        <f t="shared" si="0"/>
        <v>0</v>
      </c>
      <c r="J12" s="29">
        <f t="shared" si="0"/>
        <v>0</v>
      </c>
    </row>
    <row r="13" spans="1:10" x14ac:dyDescent="0.25">
      <c r="A13" s="17" t="s">
        <v>15</v>
      </c>
      <c r="B13" s="27">
        <v>0.54370953160000002</v>
      </c>
      <c r="C13" s="27">
        <v>0</v>
      </c>
      <c r="D13" s="27">
        <v>0</v>
      </c>
      <c r="E13" s="27"/>
      <c r="F13" s="56">
        <v>2.83</v>
      </c>
      <c r="G13" s="29"/>
      <c r="H13" s="29">
        <f t="shared" si="0"/>
        <v>1.538697974428</v>
      </c>
      <c r="I13" s="29">
        <f t="shared" si="0"/>
        <v>0</v>
      </c>
      <c r="J13" s="29">
        <f t="shared" si="0"/>
        <v>0</v>
      </c>
    </row>
    <row r="14" spans="1:10" x14ac:dyDescent="0.25">
      <c r="A14" s="17" t="s">
        <v>16</v>
      </c>
      <c r="B14" s="27">
        <v>0.95286723699999998</v>
      </c>
      <c r="C14" s="27">
        <v>0.60712614300000001</v>
      </c>
      <c r="D14" s="27">
        <v>0.924681906</v>
      </c>
      <c r="E14" s="34"/>
      <c r="F14" s="56">
        <v>16.989999999999998</v>
      </c>
      <c r="G14" s="35"/>
      <c r="H14" s="35">
        <f t="shared" si="0"/>
        <v>16.189214356629996</v>
      </c>
      <c r="I14" s="29">
        <f t="shared" si="0"/>
        <v>10.315073169569999</v>
      </c>
      <c r="J14" s="29">
        <f t="shared" si="0"/>
        <v>15.710345582939999</v>
      </c>
    </row>
    <row r="15" spans="1:10" x14ac:dyDescent="0.25">
      <c r="A15" s="17" t="s">
        <v>17</v>
      </c>
      <c r="B15" s="27">
        <v>0.89607844299999995</v>
      </c>
      <c r="C15" s="27">
        <v>0.76862350099999999</v>
      </c>
      <c r="D15" s="27">
        <v>0.852773958</v>
      </c>
      <c r="E15" s="34"/>
      <c r="F15" s="56">
        <v>33.19</v>
      </c>
      <c r="G15" s="35"/>
      <c r="H15" s="35">
        <f t="shared" si="0"/>
        <v>29.740843523169996</v>
      </c>
      <c r="I15" s="29">
        <f t="shared" si="0"/>
        <v>25.510613998189999</v>
      </c>
      <c r="J15" s="29">
        <f t="shared" si="0"/>
        <v>28.303567666019998</v>
      </c>
    </row>
    <row r="16" spans="1:10" x14ac:dyDescent="0.25">
      <c r="A16" s="17" t="s">
        <v>18</v>
      </c>
      <c r="B16" s="27">
        <v>0</v>
      </c>
      <c r="C16" s="27">
        <v>0</v>
      </c>
      <c r="D16" s="27">
        <v>0</v>
      </c>
      <c r="E16" s="34"/>
      <c r="F16" s="56">
        <v>27.87</v>
      </c>
      <c r="G16" s="35"/>
      <c r="H16" s="35">
        <f t="shared" si="0"/>
        <v>0</v>
      </c>
      <c r="I16" s="29">
        <f t="shared" si="0"/>
        <v>0</v>
      </c>
      <c r="J16" s="29">
        <f t="shared" si="0"/>
        <v>0</v>
      </c>
    </row>
    <row r="17" spans="1:10" x14ac:dyDescent="0.25">
      <c r="A17" s="17" t="s">
        <v>19</v>
      </c>
      <c r="B17" s="27">
        <v>0</v>
      </c>
      <c r="C17" s="27">
        <v>0</v>
      </c>
      <c r="D17" s="27">
        <v>0.172365515</v>
      </c>
      <c r="E17" s="34"/>
      <c r="F17" s="56">
        <v>2.56</v>
      </c>
      <c r="G17" s="35"/>
      <c r="H17" s="35">
        <f t="shared" si="0"/>
        <v>0</v>
      </c>
      <c r="I17" s="29">
        <f t="shared" si="0"/>
        <v>0</v>
      </c>
      <c r="J17" s="29">
        <f t="shared" si="0"/>
        <v>0.4412557184</v>
      </c>
    </row>
    <row r="18" spans="1:10" x14ac:dyDescent="0.25">
      <c r="A18" s="17" t="s">
        <v>20</v>
      </c>
      <c r="B18" s="27">
        <v>1.004688547</v>
      </c>
      <c r="C18" s="27">
        <v>0.87221914099999998</v>
      </c>
      <c r="D18" s="27">
        <v>1.1846909430000001</v>
      </c>
      <c r="E18" s="34"/>
      <c r="F18" s="56">
        <v>154.59</v>
      </c>
      <c r="G18" s="35"/>
      <c r="H18" s="35">
        <f t="shared" si="0"/>
        <v>155.31480248073001</v>
      </c>
      <c r="I18" s="29">
        <f t="shared" si="0"/>
        <v>134.83635700719</v>
      </c>
      <c r="J18" s="29">
        <f t="shared" si="0"/>
        <v>183.14137287837002</v>
      </c>
    </row>
    <row r="19" spans="1:10" x14ac:dyDescent="0.25">
      <c r="A19" s="8" t="s">
        <v>21</v>
      </c>
      <c r="B19" s="27">
        <v>1.1508065730000001</v>
      </c>
      <c r="C19" s="27">
        <v>1.073459921</v>
      </c>
      <c r="D19" s="27">
        <v>1.3908921869999999</v>
      </c>
      <c r="E19" s="34"/>
      <c r="F19" s="56">
        <v>131.01</v>
      </c>
      <c r="G19" s="35"/>
      <c r="H19" s="35">
        <f t="shared" si="0"/>
        <v>150.76716912873002</v>
      </c>
      <c r="I19" s="29">
        <f t="shared" si="0"/>
        <v>140.63398425020998</v>
      </c>
      <c r="J19" s="29">
        <f t="shared" si="0"/>
        <v>182.22078541886998</v>
      </c>
    </row>
    <row r="20" spans="1:10" x14ac:dyDescent="0.25">
      <c r="A20" s="8" t="s">
        <v>22</v>
      </c>
      <c r="B20" s="27">
        <v>1.270319414</v>
      </c>
      <c r="C20" s="27">
        <v>0.95846948499999995</v>
      </c>
      <c r="D20" s="27">
        <v>1.0536746260000001</v>
      </c>
      <c r="E20" s="34"/>
      <c r="F20" s="56">
        <v>286.83</v>
      </c>
      <c r="G20" s="35"/>
      <c r="H20" s="35">
        <f t="shared" ref="H20:J20" si="1">B20*$F20</f>
        <v>364.36571751762</v>
      </c>
      <c r="I20" s="29">
        <f t="shared" si="1"/>
        <v>274.91780238254995</v>
      </c>
      <c r="J20" s="29">
        <f t="shared" si="1"/>
        <v>302.22549297557998</v>
      </c>
    </row>
    <row r="21" spans="1:10" x14ac:dyDescent="0.25">
      <c r="A21" s="8" t="s">
        <v>23</v>
      </c>
      <c r="B21" s="27"/>
      <c r="C21" s="27"/>
      <c r="D21" s="27"/>
      <c r="E21" s="34"/>
      <c r="F21" s="58"/>
      <c r="G21" s="35"/>
      <c r="H21" s="32">
        <f>H$7-H19</f>
        <v>151.69505329626998</v>
      </c>
      <c r="I21" s="32">
        <f t="shared" ref="I21:J21" si="2">I$7-I19</f>
        <v>19.256265060670017</v>
      </c>
      <c r="J21" s="32">
        <f t="shared" si="2"/>
        <v>163.83202577533007</v>
      </c>
    </row>
    <row r="22" spans="1:10" x14ac:dyDescent="0.25">
      <c r="A22" s="8" t="s">
        <v>24</v>
      </c>
      <c r="B22" s="27"/>
      <c r="C22" s="27"/>
      <c r="D22" s="27"/>
      <c r="E22" s="34"/>
      <c r="F22" s="58"/>
      <c r="G22" s="35"/>
      <c r="H22" s="32">
        <f>H$7-H20</f>
        <v>-61.903495092620005</v>
      </c>
      <c r="I22" s="32">
        <f t="shared" ref="I22:J22" si="3">I$7-I20</f>
        <v>-115.02755307166996</v>
      </c>
      <c r="J22" s="32">
        <f t="shared" si="3"/>
        <v>43.827318218620064</v>
      </c>
    </row>
    <row r="23" spans="1:10" x14ac:dyDescent="0.25">
      <c r="A23" s="18"/>
      <c r="B23" s="27"/>
      <c r="C23" s="27"/>
      <c r="D23" s="27"/>
      <c r="E23" s="34"/>
      <c r="F23" s="58"/>
      <c r="G23" s="35"/>
      <c r="H23" s="32"/>
      <c r="I23" s="33"/>
      <c r="J23" s="33"/>
    </row>
    <row r="24" spans="1:10" x14ac:dyDescent="0.25">
      <c r="A24" s="1" t="s">
        <v>25</v>
      </c>
      <c r="B24" s="27"/>
      <c r="C24" s="27"/>
      <c r="D24" s="27"/>
      <c r="E24" s="36"/>
      <c r="F24" s="58"/>
      <c r="G24" s="35"/>
      <c r="H24" s="32"/>
      <c r="I24" s="33"/>
      <c r="J24" s="33"/>
    </row>
    <row r="25" spans="1:10" x14ac:dyDescent="0.25">
      <c r="A25" s="17" t="s">
        <v>26</v>
      </c>
      <c r="B25" s="27">
        <v>0.27778678699999998</v>
      </c>
      <c r="C25" s="27">
        <v>3.4531299999999998E-4</v>
      </c>
      <c r="D25" s="27">
        <v>1.963770537</v>
      </c>
      <c r="E25" s="34"/>
      <c r="F25" s="56">
        <v>7.99</v>
      </c>
      <c r="G25" s="35"/>
      <c r="H25" s="32">
        <f t="shared" ref="H25:J33" si="4">B25*$F25</f>
        <v>2.2195164281299999</v>
      </c>
      <c r="I25" s="33">
        <f t="shared" si="4"/>
        <v>2.7590508699999999E-3</v>
      </c>
      <c r="J25" s="33">
        <f t="shared" si="4"/>
        <v>15.69052659063</v>
      </c>
    </row>
    <row r="26" spans="1:10" x14ac:dyDescent="0.25">
      <c r="A26" s="17" t="s">
        <v>27</v>
      </c>
      <c r="B26" s="27">
        <v>0.935923006</v>
      </c>
      <c r="C26" s="27">
        <v>0.18147932899999999</v>
      </c>
      <c r="D26" s="27">
        <v>1.222926526</v>
      </c>
      <c r="E26" s="34"/>
      <c r="F26" s="56">
        <v>4.33</v>
      </c>
      <c r="G26" s="35"/>
      <c r="H26" s="32">
        <f t="shared" si="4"/>
        <v>4.0525466159799999</v>
      </c>
      <c r="I26" s="33">
        <f t="shared" si="4"/>
        <v>0.78580549457000004</v>
      </c>
      <c r="J26" s="33">
        <f t="shared" si="4"/>
        <v>5.2952718575799995</v>
      </c>
    </row>
    <row r="27" spans="1:10" x14ac:dyDescent="0.25">
      <c r="A27" s="17" t="s">
        <v>28</v>
      </c>
      <c r="B27" s="27">
        <v>1.237091749</v>
      </c>
      <c r="C27" s="27">
        <v>0.46992481200000003</v>
      </c>
      <c r="D27" s="27">
        <v>1.604390822</v>
      </c>
      <c r="E27" s="34"/>
      <c r="F27" s="56">
        <v>11.51</v>
      </c>
      <c r="G27" s="35"/>
      <c r="H27" s="32">
        <f t="shared" si="4"/>
        <v>14.238926030989999</v>
      </c>
      <c r="I27" s="33">
        <f t="shared" si="4"/>
        <v>5.4088345861200002</v>
      </c>
      <c r="J27" s="33">
        <f t="shared" si="4"/>
        <v>18.46653836122</v>
      </c>
    </row>
    <row r="28" spans="1:10" x14ac:dyDescent="0.25">
      <c r="A28" s="17" t="s">
        <v>29</v>
      </c>
      <c r="B28" s="27">
        <v>1.1239472210000001</v>
      </c>
      <c r="C28" s="27">
        <v>0.53968470199999996</v>
      </c>
      <c r="D28" s="27">
        <v>0.98713388800000001</v>
      </c>
      <c r="E28" s="34"/>
      <c r="F28" s="56">
        <v>2.1800000000000002</v>
      </c>
      <c r="G28" s="35"/>
      <c r="H28" s="32">
        <f t="shared" si="4"/>
        <v>2.4502049417800005</v>
      </c>
      <c r="I28" s="33">
        <f t="shared" si="4"/>
        <v>1.1765126503600001</v>
      </c>
      <c r="J28" s="33">
        <f t="shared" si="4"/>
        <v>2.15195187584</v>
      </c>
    </row>
    <row r="29" spans="1:10" x14ac:dyDescent="0.25">
      <c r="A29" s="17" t="s">
        <v>30</v>
      </c>
      <c r="B29" s="27">
        <v>1.984150045</v>
      </c>
      <c r="C29" s="27">
        <v>1.8569752479999999</v>
      </c>
      <c r="D29" s="27">
        <v>2.4781247039999998</v>
      </c>
      <c r="E29" s="34"/>
      <c r="F29" s="56">
        <v>35.659999999999997</v>
      </c>
      <c r="G29" s="35"/>
      <c r="H29" s="32">
        <f t="shared" si="4"/>
        <v>70.754790604699991</v>
      </c>
      <c r="I29" s="33">
        <f t="shared" si="4"/>
        <v>66.219737343679995</v>
      </c>
      <c r="J29" s="33">
        <f t="shared" si="4"/>
        <v>88.369926944639985</v>
      </c>
    </row>
    <row r="30" spans="1:10" x14ac:dyDescent="0.25">
      <c r="A30" s="17" t="s">
        <v>31</v>
      </c>
      <c r="B30" s="27">
        <v>0.82014756700000002</v>
      </c>
      <c r="C30" s="27">
        <v>0.69939683900000005</v>
      </c>
      <c r="D30" s="27">
        <v>0.90677923800000004</v>
      </c>
      <c r="E30" s="34"/>
      <c r="F30" s="56">
        <v>2.5099999999999998</v>
      </c>
      <c r="G30" s="35"/>
      <c r="H30" s="32">
        <f t="shared" si="4"/>
        <v>2.0585703931699997</v>
      </c>
      <c r="I30" s="33">
        <f t="shared" si="4"/>
        <v>1.75548606589</v>
      </c>
      <c r="J30" s="33">
        <f t="shared" si="4"/>
        <v>2.2760158873799998</v>
      </c>
    </row>
    <row r="31" spans="1:10" x14ac:dyDescent="0.25">
      <c r="A31" s="17" t="s">
        <v>32</v>
      </c>
      <c r="B31" s="27">
        <v>1.120210742</v>
      </c>
      <c r="C31" s="27">
        <v>0.59775975199999998</v>
      </c>
      <c r="D31" s="27">
        <v>0.63327430500000004</v>
      </c>
      <c r="E31" s="34"/>
      <c r="F31" s="56">
        <v>24.7</v>
      </c>
      <c r="G31" s="35"/>
      <c r="H31" s="32">
        <f t="shared" si="4"/>
        <v>27.6692053274</v>
      </c>
      <c r="I31" s="33">
        <f t="shared" si="4"/>
        <v>14.764665874399999</v>
      </c>
      <c r="J31" s="33">
        <f t="shared" si="4"/>
        <v>15.6418753335</v>
      </c>
    </row>
    <row r="32" spans="1:10" x14ac:dyDescent="0.25">
      <c r="A32" s="8" t="s">
        <v>33</v>
      </c>
      <c r="B32" s="27">
        <v>1.6316564600000001</v>
      </c>
      <c r="C32" s="27">
        <v>1.2562929599999999</v>
      </c>
      <c r="D32" s="27">
        <v>1.504937226</v>
      </c>
      <c r="E32" s="34"/>
      <c r="F32" s="56">
        <v>114.43</v>
      </c>
      <c r="G32" s="35"/>
      <c r="H32" s="32">
        <f>B32*$F32</f>
        <v>186.71044871780003</v>
      </c>
      <c r="I32" s="33">
        <f t="shared" si="4"/>
        <v>143.75760341279999</v>
      </c>
      <c r="J32" s="33">
        <f t="shared" si="4"/>
        <v>172.20996677118001</v>
      </c>
    </row>
    <row r="33" spans="1:10" x14ac:dyDescent="0.25">
      <c r="A33" s="8" t="s">
        <v>34</v>
      </c>
      <c r="B33" s="27">
        <v>0.93635483799999997</v>
      </c>
      <c r="C33" s="27">
        <v>1.238619871</v>
      </c>
      <c r="D33" s="27">
        <v>1.283302857</v>
      </c>
      <c r="E33" s="27"/>
      <c r="F33" s="56">
        <v>37.049999999999997</v>
      </c>
      <c r="G33" s="29"/>
      <c r="H33" s="32">
        <f>B33*$F33</f>
        <v>34.691946747899998</v>
      </c>
      <c r="I33" s="33">
        <f t="shared" si="4"/>
        <v>45.890866220549995</v>
      </c>
      <c r="J33" s="33">
        <f t="shared" si="4"/>
        <v>47.54637085185</v>
      </c>
    </row>
    <row r="34" spans="1:10" x14ac:dyDescent="0.25">
      <c r="A34" s="8" t="s">
        <v>35</v>
      </c>
      <c r="B34" s="27"/>
      <c r="C34" s="27"/>
      <c r="D34" s="27"/>
      <c r="E34" s="27"/>
      <c r="F34" s="11">
        <f>F7-F19-F32</f>
        <v>58.600000000000023</v>
      </c>
      <c r="G34" s="29"/>
      <c r="H34" s="32">
        <f>H$7-H19-H32</f>
        <v>-35.015395421530059</v>
      </c>
      <c r="I34" s="32">
        <f t="shared" ref="I34:J34" si="5">I$7-I19-I32</f>
        <v>-124.50133835212998</v>
      </c>
      <c r="J34" s="32">
        <f t="shared" si="5"/>
        <v>-8.37794099584994</v>
      </c>
    </row>
    <row r="35" spans="1:10" ht="15.75" thickBot="1" x14ac:dyDescent="0.3">
      <c r="A35" s="22" t="s">
        <v>36</v>
      </c>
      <c r="B35" s="37"/>
      <c r="C35" s="37"/>
      <c r="D35" s="37"/>
      <c r="E35" s="38"/>
      <c r="F35" s="24">
        <f>F7-F20-F33</f>
        <v>-19.839999999999961</v>
      </c>
      <c r="G35" s="39"/>
      <c r="H35" s="40">
        <f>H$7-H20-H33</f>
        <v>-96.59544184052001</v>
      </c>
      <c r="I35" s="40">
        <f t="shared" ref="I35:J35" si="6">I$7-I20-I33</f>
        <v>-160.91841929221994</v>
      </c>
      <c r="J35" s="40">
        <f t="shared" si="6"/>
        <v>-3.7190526332299356</v>
      </c>
    </row>
  </sheetData>
  <sheetProtection algorithmName="SHA-512" hashValue="Yb8z/nybpS3T95OoOzcsgJIO9jitx04Wjbb0OFU3+Bu7u9XboSJFDHQ8RggZBtVpD7gE4+SOOtZYvrezLPVgTA==" saltValue="v0OS3043ROZjQ1K4IGM7+g==" spinCount="100000" sheet="1" objects="1" scenarios="1"/>
  <mergeCells count="3">
    <mergeCell ref="A1:C1"/>
    <mergeCell ref="B2:D2"/>
    <mergeCell ref="H2:J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workbookViewId="0">
      <selection sqref="A1:C1"/>
    </sheetView>
  </sheetViews>
  <sheetFormatPr defaultRowHeight="15" x14ac:dyDescent="0.25"/>
  <cols>
    <col min="1" max="1" width="45.7109375" customWidth="1"/>
  </cols>
  <sheetData>
    <row r="1" spans="1:10" ht="15.75" thickBot="1" x14ac:dyDescent="0.3">
      <c r="A1" s="115" t="s">
        <v>40</v>
      </c>
      <c r="B1" s="115"/>
      <c r="C1" s="115"/>
      <c r="D1" s="1"/>
      <c r="E1" s="2"/>
      <c r="F1" s="2"/>
      <c r="G1" s="2"/>
      <c r="H1" s="2"/>
      <c r="I1" s="2"/>
      <c r="J1" s="2"/>
    </row>
    <row r="2" spans="1:10" ht="15.75" thickBot="1" x14ac:dyDescent="0.3">
      <c r="A2" s="3"/>
      <c r="B2" s="116" t="s">
        <v>0</v>
      </c>
      <c r="C2" s="116"/>
      <c r="D2" s="116"/>
      <c r="E2" s="5"/>
      <c r="F2" s="5"/>
      <c r="G2" s="5"/>
      <c r="H2" s="116" t="s">
        <v>1</v>
      </c>
      <c r="I2" s="116"/>
      <c r="J2" s="116"/>
    </row>
    <row r="3" spans="1:10" ht="15.75" thickBot="1" x14ac:dyDescent="0.3">
      <c r="A3" s="6" t="s">
        <v>2</v>
      </c>
      <c r="B3" s="7" t="s">
        <v>3</v>
      </c>
      <c r="C3" s="7" t="s">
        <v>4</v>
      </c>
      <c r="D3" s="7" t="s">
        <v>5</v>
      </c>
      <c r="E3" s="7"/>
      <c r="F3" s="7" t="s">
        <v>6</v>
      </c>
      <c r="G3" s="7"/>
      <c r="H3" s="7" t="s">
        <v>3</v>
      </c>
      <c r="I3" s="7" t="s">
        <v>4</v>
      </c>
      <c r="J3" s="7" t="s">
        <v>5</v>
      </c>
    </row>
    <row r="4" spans="1:10" x14ac:dyDescent="0.25">
      <c r="A4" s="8" t="s">
        <v>75</v>
      </c>
      <c r="B4" s="27">
        <v>0.72202166099999998</v>
      </c>
      <c r="C4" s="27">
        <v>0.79882132699999997</v>
      </c>
      <c r="D4" s="27">
        <v>0.39722572499999997</v>
      </c>
      <c r="E4" s="28"/>
      <c r="F4" s="55">
        <v>3.01</v>
      </c>
      <c r="G4" s="30"/>
      <c r="H4" s="41">
        <f t="shared" ref="H4:J7" si="0">B4*$F4</f>
        <v>2.17328519961</v>
      </c>
      <c r="I4" s="41">
        <f t="shared" si="0"/>
        <v>2.4044521942699997</v>
      </c>
      <c r="J4" s="41">
        <f t="shared" si="0"/>
        <v>1.1956494322499998</v>
      </c>
    </row>
    <row r="5" spans="1:10" x14ac:dyDescent="0.25">
      <c r="A5" s="8" t="s">
        <v>76</v>
      </c>
      <c r="B5" s="27">
        <v>0.83906695799999997</v>
      </c>
      <c r="C5" s="27">
        <v>0.74557991099999998</v>
      </c>
      <c r="D5" s="27">
        <v>1.162790698</v>
      </c>
      <c r="E5" s="28"/>
      <c r="F5" s="56">
        <v>153.32</v>
      </c>
      <c r="G5" s="30"/>
      <c r="H5" s="29">
        <f t="shared" si="0"/>
        <v>128.64574600056</v>
      </c>
      <c r="I5" s="29">
        <f t="shared" si="0"/>
        <v>114.31231195452</v>
      </c>
      <c r="J5" s="29">
        <f t="shared" si="0"/>
        <v>178.27906981735998</v>
      </c>
    </row>
    <row r="6" spans="1:10" x14ac:dyDescent="0.25">
      <c r="A6" s="8" t="s">
        <v>9</v>
      </c>
      <c r="B6" s="27">
        <v>0.44574114599999998</v>
      </c>
      <c r="C6" s="27">
        <v>0.45384214699999997</v>
      </c>
      <c r="D6" s="27">
        <v>0.43855514899999998</v>
      </c>
      <c r="E6" s="28"/>
      <c r="F6" s="56">
        <v>467.94</v>
      </c>
      <c r="G6" s="30"/>
      <c r="H6" s="29">
        <f t="shared" si="0"/>
        <v>208.58011185923999</v>
      </c>
      <c r="I6" s="29">
        <f t="shared" si="0"/>
        <v>212.37089426717998</v>
      </c>
      <c r="J6" s="29">
        <f t="shared" si="0"/>
        <v>205.21749642306</v>
      </c>
    </row>
    <row r="7" spans="1:10" x14ac:dyDescent="0.25">
      <c r="A7" s="8" t="s">
        <v>10</v>
      </c>
      <c r="B7" s="27">
        <v>0.42854916599999998</v>
      </c>
      <c r="C7" s="27">
        <v>0.44551257599999999</v>
      </c>
      <c r="D7" s="27">
        <v>0.43689676900000002</v>
      </c>
      <c r="E7" s="28"/>
      <c r="F7" s="56">
        <v>471.66</v>
      </c>
      <c r="G7" s="30"/>
      <c r="H7" s="29">
        <f t="shared" si="0"/>
        <v>202.12949963555999</v>
      </c>
      <c r="I7" s="29">
        <f t="shared" si="0"/>
        <v>210.13046159616002</v>
      </c>
      <c r="J7" s="29">
        <f t="shared" si="0"/>
        <v>206.06673006654003</v>
      </c>
    </row>
    <row r="8" spans="1:10" x14ac:dyDescent="0.25">
      <c r="A8" s="12"/>
      <c r="B8" s="27"/>
      <c r="C8" s="27"/>
      <c r="D8" s="27"/>
      <c r="E8" s="27"/>
      <c r="F8" s="57"/>
      <c r="G8" s="30"/>
      <c r="H8" s="29"/>
      <c r="I8" s="29"/>
      <c r="J8" s="29"/>
    </row>
    <row r="9" spans="1:10" x14ac:dyDescent="0.25">
      <c r="A9" s="1" t="s">
        <v>11</v>
      </c>
      <c r="B9" s="27"/>
      <c r="C9" s="27"/>
      <c r="D9" s="27"/>
      <c r="E9" s="27"/>
      <c r="F9" s="57"/>
      <c r="G9" s="30"/>
      <c r="H9" s="29"/>
      <c r="I9" s="29"/>
      <c r="J9" s="29"/>
    </row>
    <row r="10" spans="1:10" x14ac:dyDescent="0.25">
      <c r="A10" s="17" t="s">
        <v>12</v>
      </c>
      <c r="B10" s="27">
        <v>0.776174213</v>
      </c>
      <c r="C10" s="27">
        <v>0.63212643400000001</v>
      </c>
      <c r="D10" s="27">
        <v>0.89848896300000003</v>
      </c>
      <c r="E10" s="27"/>
      <c r="F10" s="56">
        <v>94.36</v>
      </c>
      <c r="G10" s="30"/>
      <c r="H10" s="29">
        <f t="shared" ref="H10:J20" si="1">B10*$F10</f>
        <v>73.239798738679994</v>
      </c>
      <c r="I10" s="29">
        <f t="shared" si="1"/>
        <v>59.647450312240004</v>
      </c>
      <c r="J10" s="29">
        <f t="shared" si="1"/>
        <v>84.781418548680008</v>
      </c>
    </row>
    <row r="11" spans="1:10" x14ac:dyDescent="0.25">
      <c r="A11" s="17" t="s">
        <v>13</v>
      </c>
      <c r="B11" s="27">
        <v>0</v>
      </c>
      <c r="C11" s="27">
        <v>0</v>
      </c>
      <c r="D11" s="27">
        <v>0</v>
      </c>
      <c r="E11" s="27"/>
      <c r="F11" s="56">
        <v>52.21</v>
      </c>
      <c r="G11" s="30"/>
      <c r="H11" s="29">
        <f t="shared" si="1"/>
        <v>0</v>
      </c>
      <c r="I11" s="29">
        <f t="shared" si="1"/>
        <v>0</v>
      </c>
      <c r="J11" s="29">
        <f t="shared" si="1"/>
        <v>0</v>
      </c>
    </row>
    <row r="12" spans="1:10" x14ac:dyDescent="0.25">
      <c r="A12" s="17" t="s">
        <v>14</v>
      </c>
      <c r="B12" s="27">
        <v>0</v>
      </c>
      <c r="C12" s="27">
        <v>0</v>
      </c>
      <c r="D12" s="27">
        <v>0</v>
      </c>
      <c r="E12" s="27"/>
      <c r="F12" s="56">
        <v>9.42</v>
      </c>
      <c r="G12" s="30"/>
      <c r="H12" s="29">
        <f t="shared" si="1"/>
        <v>0</v>
      </c>
      <c r="I12" s="29">
        <f t="shared" si="1"/>
        <v>0</v>
      </c>
      <c r="J12" s="29">
        <f t="shared" si="1"/>
        <v>0</v>
      </c>
    </row>
    <row r="13" spans="1:10" x14ac:dyDescent="0.25">
      <c r="A13" s="17" t="s">
        <v>15</v>
      </c>
      <c r="B13" s="27">
        <v>0</v>
      </c>
      <c r="C13" s="27">
        <v>0.24677546719999999</v>
      </c>
      <c r="D13" s="34">
        <v>0</v>
      </c>
      <c r="E13" s="34"/>
      <c r="F13" s="56">
        <v>1.74</v>
      </c>
      <c r="G13" s="42"/>
      <c r="H13" s="35">
        <f t="shared" si="1"/>
        <v>0</v>
      </c>
      <c r="I13" s="35">
        <f t="shared" si="1"/>
        <v>0.42938931292799998</v>
      </c>
      <c r="J13" s="35">
        <f t="shared" si="1"/>
        <v>0</v>
      </c>
    </row>
    <row r="14" spans="1:10" x14ac:dyDescent="0.25">
      <c r="A14" s="17" t="s">
        <v>16</v>
      </c>
      <c r="B14" s="27">
        <v>0.76335499600000001</v>
      </c>
      <c r="C14" s="27">
        <v>0.45152616600000001</v>
      </c>
      <c r="D14" s="34">
        <v>0.623923169</v>
      </c>
      <c r="E14" s="34"/>
      <c r="F14" s="56">
        <v>46.53</v>
      </c>
      <c r="G14" s="42"/>
      <c r="H14" s="35">
        <f t="shared" si="1"/>
        <v>35.518907963880004</v>
      </c>
      <c r="I14" s="35">
        <f t="shared" si="1"/>
        <v>21.009512503980002</v>
      </c>
      <c r="J14" s="35">
        <f t="shared" si="1"/>
        <v>29.03114505357</v>
      </c>
    </row>
    <row r="15" spans="1:10" x14ac:dyDescent="0.25">
      <c r="A15" s="17" t="s">
        <v>17</v>
      </c>
      <c r="B15" s="27">
        <v>0.84481502600000002</v>
      </c>
      <c r="C15" s="27">
        <v>0.11088503299999999</v>
      </c>
      <c r="D15" s="34">
        <v>0.86106796600000002</v>
      </c>
      <c r="E15" s="34"/>
      <c r="F15" s="56">
        <v>62.08</v>
      </c>
      <c r="G15" s="42"/>
      <c r="H15" s="35">
        <f t="shared" si="1"/>
        <v>52.44611681408</v>
      </c>
      <c r="I15" s="35">
        <f t="shared" si="1"/>
        <v>6.8837428486399999</v>
      </c>
      <c r="J15" s="35">
        <f t="shared" si="1"/>
        <v>53.455099329280003</v>
      </c>
    </row>
    <row r="16" spans="1:10" x14ac:dyDescent="0.25">
      <c r="A16" s="17" t="s">
        <v>18</v>
      </c>
      <c r="B16" s="27">
        <v>0</v>
      </c>
      <c r="C16" s="27">
        <v>0.144939662</v>
      </c>
      <c r="D16" s="34">
        <v>0</v>
      </c>
      <c r="E16" s="34"/>
      <c r="F16" s="56">
        <v>47.11</v>
      </c>
      <c r="G16" s="42"/>
      <c r="H16" s="35">
        <f t="shared" si="1"/>
        <v>0</v>
      </c>
      <c r="I16" s="35">
        <f t="shared" si="1"/>
        <v>6.8281074768199996</v>
      </c>
      <c r="J16" s="35">
        <f t="shared" si="1"/>
        <v>0</v>
      </c>
    </row>
    <row r="17" spans="1:10" x14ac:dyDescent="0.25">
      <c r="A17" s="17" t="s">
        <v>19</v>
      </c>
      <c r="B17" s="27">
        <v>0.90148138499999997</v>
      </c>
      <c r="C17" s="27">
        <v>0.69480468100000004</v>
      </c>
      <c r="D17" s="34">
        <v>0</v>
      </c>
      <c r="E17" s="34"/>
      <c r="F17" s="56">
        <v>5.75</v>
      </c>
      <c r="G17" s="42"/>
      <c r="H17" s="35">
        <f t="shared" si="1"/>
        <v>5.18351796375</v>
      </c>
      <c r="I17" s="35">
        <f t="shared" si="1"/>
        <v>3.9951269157500002</v>
      </c>
      <c r="J17" s="35">
        <f t="shared" si="1"/>
        <v>0</v>
      </c>
    </row>
    <row r="18" spans="1:10" x14ac:dyDescent="0.25">
      <c r="A18" s="17" t="s">
        <v>20</v>
      </c>
      <c r="B18" s="27">
        <v>0.90354850200000003</v>
      </c>
      <c r="C18" s="27">
        <v>0.82261652799999996</v>
      </c>
      <c r="D18" s="34">
        <v>0.79648600199999997</v>
      </c>
      <c r="E18" s="34"/>
      <c r="F18" s="56">
        <v>193.39</v>
      </c>
      <c r="G18" s="42"/>
      <c r="H18" s="35">
        <f t="shared" si="1"/>
        <v>174.73724480177998</v>
      </c>
      <c r="I18" s="35">
        <f t="shared" si="1"/>
        <v>159.08581034991997</v>
      </c>
      <c r="J18" s="35">
        <f t="shared" si="1"/>
        <v>154.03242792677997</v>
      </c>
    </row>
    <row r="19" spans="1:10" x14ac:dyDescent="0.25">
      <c r="A19" s="8" t="s">
        <v>21</v>
      </c>
      <c r="B19" s="27">
        <v>0.82809957700000003</v>
      </c>
      <c r="C19" s="27">
        <v>0.65273108999999996</v>
      </c>
      <c r="D19" s="34">
        <v>0.92450034199999997</v>
      </c>
      <c r="E19" s="34"/>
      <c r="F19" s="56">
        <v>360.63</v>
      </c>
      <c r="G19" s="42"/>
      <c r="H19" s="35">
        <f t="shared" si="1"/>
        <v>298.63755045351002</v>
      </c>
      <c r="I19" s="35">
        <f t="shared" si="1"/>
        <v>235.39441298669999</v>
      </c>
      <c r="J19" s="35">
        <f t="shared" si="1"/>
        <v>333.40255833546001</v>
      </c>
    </row>
    <row r="20" spans="1:10" x14ac:dyDescent="0.25">
      <c r="A20" s="8" t="s">
        <v>22</v>
      </c>
      <c r="B20" s="27">
        <v>0.87478797600000002</v>
      </c>
      <c r="C20" s="27">
        <v>0.50177010700000002</v>
      </c>
      <c r="D20" s="34">
        <v>0.76575985000000002</v>
      </c>
      <c r="E20" s="34"/>
      <c r="F20" s="56">
        <v>537.89</v>
      </c>
      <c r="G20" s="42"/>
      <c r="H20" s="35">
        <f t="shared" si="1"/>
        <v>470.53970441064001</v>
      </c>
      <c r="I20" s="35">
        <f t="shared" si="1"/>
        <v>269.89712285423002</v>
      </c>
      <c r="J20" s="35">
        <f t="shared" si="1"/>
        <v>411.89456571649998</v>
      </c>
    </row>
    <row r="21" spans="1:10" x14ac:dyDescent="0.25">
      <c r="A21" s="8" t="s">
        <v>23</v>
      </c>
      <c r="B21" s="10"/>
      <c r="C21" s="9"/>
      <c r="D21" s="9"/>
      <c r="E21" s="16"/>
      <c r="F21" s="58"/>
      <c r="G21" s="16"/>
      <c r="H21" s="11">
        <f>H7-H19</f>
        <v>-96.508050817950021</v>
      </c>
      <c r="I21" s="11">
        <f t="shared" ref="I21:J21" si="2">I7-I19</f>
        <v>-25.263951390539972</v>
      </c>
      <c r="J21" s="11">
        <f t="shared" si="2"/>
        <v>-127.33582826891998</v>
      </c>
    </row>
    <row r="22" spans="1:10" x14ac:dyDescent="0.25">
      <c r="A22" s="8" t="s">
        <v>24</v>
      </c>
      <c r="B22" s="9"/>
      <c r="C22" s="9"/>
      <c r="D22" s="9"/>
      <c r="E22" s="16"/>
      <c r="F22" s="58"/>
      <c r="G22" s="16"/>
      <c r="H22" s="11">
        <f>H7-H20</f>
        <v>-268.41020477508005</v>
      </c>
      <c r="I22" s="11">
        <f t="shared" ref="I22:J22" si="3">I7-I20</f>
        <v>-59.766661258070002</v>
      </c>
      <c r="J22" s="11">
        <f t="shared" si="3"/>
        <v>-205.82783564995995</v>
      </c>
    </row>
    <row r="23" spans="1:10" x14ac:dyDescent="0.25">
      <c r="A23" s="18"/>
      <c r="B23" s="19"/>
      <c r="C23" s="19"/>
      <c r="D23" s="19"/>
      <c r="E23" s="20"/>
      <c r="F23" s="58"/>
      <c r="G23" s="20"/>
      <c r="H23" s="21"/>
      <c r="I23" s="19"/>
      <c r="J23" s="19"/>
    </row>
    <row r="24" spans="1:10" x14ac:dyDescent="0.25">
      <c r="A24" s="1" t="s">
        <v>25</v>
      </c>
      <c r="B24" s="9"/>
      <c r="C24" s="9"/>
      <c r="D24" s="9"/>
      <c r="E24" s="16"/>
      <c r="F24" s="58"/>
      <c r="G24" s="16"/>
      <c r="H24" s="9"/>
      <c r="I24" s="9"/>
      <c r="J24" s="9"/>
    </row>
    <row r="25" spans="1:10" x14ac:dyDescent="0.25">
      <c r="A25" s="17" t="s">
        <v>26</v>
      </c>
      <c r="B25" s="27">
        <v>0.78808282799999996</v>
      </c>
      <c r="C25" s="27">
        <v>1.1286192E-2</v>
      </c>
      <c r="D25" s="34">
        <v>0.37066161199999997</v>
      </c>
      <c r="E25" s="34"/>
      <c r="F25" s="56">
        <v>17.71</v>
      </c>
      <c r="G25" s="42"/>
      <c r="H25" s="32">
        <f t="shared" ref="H25:J33" si="4">B25*$F25</f>
        <v>13.956946883880001</v>
      </c>
      <c r="I25" s="33">
        <f t="shared" si="4"/>
        <v>0.19987846032000001</v>
      </c>
      <c r="J25" s="33">
        <f t="shared" si="4"/>
        <v>6.5644171485199996</v>
      </c>
    </row>
    <row r="26" spans="1:10" x14ac:dyDescent="0.25">
      <c r="A26" s="17" t="s">
        <v>27</v>
      </c>
      <c r="B26" s="27">
        <v>0.88268708699999998</v>
      </c>
      <c r="C26" s="27">
        <v>0.74198799800000004</v>
      </c>
      <c r="D26" s="34">
        <v>0.786975325</v>
      </c>
      <c r="E26" s="34"/>
      <c r="F26" s="56">
        <v>7.53</v>
      </c>
      <c r="G26" s="42"/>
      <c r="H26" s="32">
        <f t="shared" si="4"/>
        <v>6.6466337651099998</v>
      </c>
      <c r="I26" s="33">
        <f t="shared" si="4"/>
        <v>5.5871696249400005</v>
      </c>
      <c r="J26" s="33">
        <f t="shared" si="4"/>
        <v>5.9259241972500005</v>
      </c>
    </row>
    <row r="27" spans="1:10" x14ac:dyDescent="0.25">
      <c r="A27" s="17" t="s">
        <v>28</v>
      </c>
      <c r="B27" s="27">
        <v>1.093665449</v>
      </c>
      <c r="C27" s="27">
        <v>0.68823003199999999</v>
      </c>
      <c r="D27" s="34">
        <v>0.602291829</v>
      </c>
      <c r="E27" s="34"/>
      <c r="F27" s="56">
        <v>8.82</v>
      </c>
      <c r="G27" s="42"/>
      <c r="H27" s="32">
        <f t="shared" si="4"/>
        <v>9.6461292601800004</v>
      </c>
      <c r="I27" s="33">
        <f t="shared" si="4"/>
        <v>6.0701888822400001</v>
      </c>
      <c r="J27" s="33">
        <f t="shared" si="4"/>
        <v>5.3122139317800006</v>
      </c>
    </row>
    <row r="28" spans="1:10" x14ac:dyDescent="0.25">
      <c r="A28" s="17" t="s">
        <v>29</v>
      </c>
      <c r="B28" s="27">
        <v>1.168119656</v>
      </c>
      <c r="C28" s="27">
        <v>8.8973398999999995E-2</v>
      </c>
      <c r="D28" s="34">
        <v>0.48455341099999999</v>
      </c>
      <c r="E28" s="34"/>
      <c r="F28" s="56">
        <v>3.53</v>
      </c>
      <c r="G28" s="42"/>
      <c r="H28" s="32">
        <f t="shared" si="4"/>
        <v>4.1234623856799999</v>
      </c>
      <c r="I28" s="33">
        <f t="shared" si="4"/>
        <v>0.31407609846999995</v>
      </c>
      <c r="J28" s="33">
        <f t="shared" si="4"/>
        <v>1.7104735408299998</v>
      </c>
    </row>
    <row r="29" spans="1:10" x14ac:dyDescent="0.25">
      <c r="A29" s="17" t="s">
        <v>30</v>
      </c>
      <c r="B29" s="27">
        <v>1.513727198</v>
      </c>
      <c r="C29" s="27">
        <v>1.2686724819999999</v>
      </c>
      <c r="D29" s="34">
        <v>0.56125595800000005</v>
      </c>
      <c r="E29" s="34"/>
      <c r="F29" s="56">
        <v>63.88</v>
      </c>
      <c r="G29" s="42"/>
      <c r="H29" s="32">
        <f t="shared" si="4"/>
        <v>96.696893408240001</v>
      </c>
      <c r="I29" s="33">
        <f t="shared" si="4"/>
        <v>81.042798150159996</v>
      </c>
      <c r="J29" s="33">
        <f t="shared" si="4"/>
        <v>35.853030597040004</v>
      </c>
    </row>
    <row r="30" spans="1:10" x14ac:dyDescent="0.25">
      <c r="A30" s="17" t="s">
        <v>31</v>
      </c>
      <c r="B30" s="27">
        <v>1.745607701</v>
      </c>
      <c r="C30" s="27">
        <v>0.21526209499999999</v>
      </c>
      <c r="D30" s="34">
        <v>0.29931393899999997</v>
      </c>
      <c r="E30" s="34"/>
      <c r="F30" s="56">
        <v>12.93</v>
      </c>
      <c r="G30" s="42"/>
      <c r="H30" s="32">
        <f t="shared" si="4"/>
        <v>22.570707573929997</v>
      </c>
      <c r="I30" s="33">
        <f t="shared" si="4"/>
        <v>2.7833388883499999</v>
      </c>
      <c r="J30" s="33">
        <f t="shared" si="4"/>
        <v>3.8701292312699995</v>
      </c>
    </row>
    <row r="31" spans="1:10" x14ac:dyDescent="0.25">
      <c r="A31" s="17" t="s">
        <v>32</v>
      </c>
      <c r="B31" s="27">
        <v>0.82870259800000001</v>
      </c>
      <c r="C31" s="27">
        <v>0.28035727500000002</v>
      </c>
      <c r="D31" s="34">
        <v>0.72348971500000003</v>
      </c>
      <c r="E31" s="34"/>
      <c r="F31" s="56">
        <v>44.54</v>
      </c>
      <c r="G31" s="42"/>
      <c r="H31" s="32">
        <f t="shared" si="4"/>
        <v>36.910413714919997</v>
      </c>
      <c r="I31" s="33">
        <f t="shared" si="4"/>
        <v>12.487113028500001</v>
      </c>
      <c r="J31" s="33">
        <f t="shared" si="4"/>
        <v>32.224231906100002</v>
      </c>
    </row>
    <row r="32" spans="1:10" x14ac:dyDescent="0.25">
      <c r="A32" s="8" t="s">
        <v>33</v>
      </c>
      <c r="B32" s="27">
        <v>1.093407778</v>
      </c>
      <c r="C32" s="27">
        <v>0.68192534199999999</v>
      </c>
      <c r="D32" s="34">
        <v>0.94369599599999998</v>
      </c>
      <c r="E32" s="34"/>
      <c r="F32" s="56">
        <v>192.98</v>
      </c>
      <c r="G32" s="42"/>
      <c r="H32" s="32">
        <f>B32*$F32</f>
        <v>211.00583299843998</v>
      </c>
      <c r="I32" s="33">
        <f t="shared" si="4"/>
        <v>131.59795249915999</v>
      </c>
      <c r="J32" s="33">
        <f t="shared" si="4"/>
        <v>182.11445330807999</v>
      </c>
    </row>
    <row r="33" spans="1:10" x14ac:dyDescent="0.25">
      <c r="A33" s="8" t="s">
        <v>34</v>
      </c>
      <c r="B33" s="27">
        <v>0.92918539099999997</v>
      </c>
      <c r="C33" s="27">
        <v>0.26403775400000001</v>
      </c>
      <c r="D33" s="34">
        <v>1.0647413379999999</v>
      </c>
      <c r="E33" s="34"/>
      <c r="F33" s="56">
        <v>101.8</v>
      </c>
      <c r="G33" s="42"/>
      <c r="H33" s="32">
        <f>B33*$F33</f>
        <v>94.591072803799989</v>
      </c>
      <c r="I33" s="33">
        <f t="shared" si="4"/>
        <v>26.8790433572</v>
      </c>
      <c r="J33" s="33">
        <f t="shared" si="4"/>
        <v>108.39066820839999</v>
      </c>
    </row>
    <row r="34" spans="1:10" x14ac:dyDescent="0.25">
      <c r="A34" s="8" t="s">
        <v>35</v>
      </c>
      <c r="B34" s="10"/>
      <c r="C34" s="16"/>
      <c r="D34" s="16"/>
      <c r="E34" s="16"/>
      <c r="F34" s="11">
        <f>F7-F19-F32</f>
        <v>-81.94999999999996</v>
      </c>
      <c r="G34" s="16"/>
      <c r="H34" s="11">
        <f>H21-H32</f>
        <v>-307.51388381639003</v>
      </c>
      <c r="I34" s="11">
        <f t="shared" ref="I34:J35" si="5">I21-I32</f>
        <v>-156.86190388969996</v>
      </c>
      <c r="J34" s="11">
        <f t="shared" si="5"/>
        <v>-309.45028157699994</v>
      </c>
    </row>
    <row r="35" spans="1:10" ht="15.75" thickBot="1" x14ac:dyDescent="0.3">
      <c r="A35" s="22" t="s">
        <v>36</v>
      </c>
      <c r="B35" s="23"/>
      <c r="C35" s="23"/>
      <c r="D35" s="23"/>
      <c r="E35" s="23"/>
      <c r="F35" s="24">
        <f>F7-F20-F33</f>
        <v>-168.02999999999997</v>
      </c>
      <c r="G35" s="23"/>
      <c r="H35" s="24">
        <f>H22-H33</f>
        <v>-363.00127757888004</v>
      </c>
      <c r="I35" s="24">
        <f t="shared" si="5"/>
        <v>-86.645704615270006</v>
      </c>
      <c r="J35" s="24">
        <f t="shared" si="5"/>
        <v>-314.21850385835995</v>
      </c>
    </row>
  </sheetData>
  <sheetProtection algorithmName="SHA-512" hashValue="vx2+zxXY/imcds8HSVl48GBKb25WBj1CXT/jrNRiWVVuTPRzR/x68w6JReOIuiCVhJV3ycz7A/VtQkcyNBS04g==" saltValue="KP06BrJHQQM9P6JU6pxXtQ==" spinCount="100000" sheet="1" objects="1" scenarios="1"/>
  <mergeCells count="3">
    <mergeCell ref="A1:C1"/>
    <mergeCell ref="B2:D2"/>
    <mergeCell ref="H2:J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workbookViewId="0">
      <selection sqref="A1:C1"/>
    </sheetView>
  </sheetViews>
  <sheetFormatPr defaultRowHeight="15" x14ac:dyDescent="0.25"/>
  <cols>
    <col min="1" max="1" width="45.7109375" customWidth="1"/>
  </cols>
  <sheetData>
    <row r="1" spans="1:10" ht="15.75" thickBot="1" x14ac:dyDescent="0.3">
      <c r="A1" s="115" t="s">
        <v>72</v>
      </c>
      <c r="B1" s="115"/>
      <c r="C1" s="115"/>
      <c r="D1" s="1"/>
      <c r="E1" s="2"/>
      <c r="F1" s="2"/>
      <c r="G1" s="2"/>
      <c r="H1" s="2"/>
      <c r="I1" s="2"/>
      <c r="J1" s="2"/>
    </row>
    <row r="2" spans="1:10" ht="15.75" thickBot="1" x14ac:dyDescent="0.3">
      <c r="A2" s="3"/>
      <c r="B2" s="116" t="s">
        <v>0</v>
      </c>
      <c r="C2" s="116"/>
      <c r="D2" s="116"/>
      <c r="E2" s="5"/>
      <c r="F2" s="5"/>
      <c r="G2" s="5"/>
      <c r="H2" s="116" t="s">
        <v>1</v>
      </c>
      <c r="I2" s="116"/>
      <c r="J2" s="116"/>
    </row>
    <row r="3" spans="1:10" ht="15.75" thickBot="1" x14ac:dyDescent="0.3">
      <c r="A3" s="6" t="s">
        <v>2</v>
      </c>
      <c r="B3" s="7" t="s">
        <v>3</v>
      </c>
      <c r="C3" s="7" t="s">
        <v>4</v>
      </c>
      <c r="D3" s="7" t="s">
        <v>5</v>
      </c>
      <c r="E3" s="7"/>
      <c r="F3" s="7" t="s">
        <v>6</v>
      </c>
      <c r="G3" s="7"/>
      <c r="H3" s="7" t="s">
        <v>3</v>
      </c>
      <c r="I3" s="7" t="s">
        <v>4</v>
      </c>
      <c r="J3" s="7" t="s">
        <v>5</v>
      </c>
    </row>
    <row r="4" spans="1:10" x14ac:dyDescent="0.25">
      <c r="A4" s="8" t="s">
        <v>75</v>
      </c>
      <c r="B4" s="27">
        <v>0.998626456</v>
      </c>
      <c r="C4" s="27">
        <v>0.95703125</v>
      </c>
      <c r="D4" s="27">
        <v>0.80621332999999995</v>
      </c>
      <c r="E4" s="28"/>
      <c r="F4" s="55">
        <v>5.27</v>
      </c>
      <c r="G4" s="30"/>
      <c r="H4" s="41">
        <f t="shared" ref="H4:J19" si="0">B4*$F4</f>
        <v>5.2627614231199997</v>
      </c>
      <c r="I4" s="41">
        <f t="shared" si="0"/>
        <v>5.0435546874999995</v>
      </c>
      <c r="J4" s="41">
        <f t="shared" si="0"/>
        <v>4.2487442490999996</v>
      </c>
    </row>
    <row r="5" spans="1:10" x14ac:dyDescent="0.25">
      <c r="A5" s="8" t="s">
        <v>76</v>
      </c>
      <c r="B5" s="27">
        <v>1.0409550999999999</v>
      </c>
      <c r="C5" s="27">
        <v>1.0921004729999999</v>
      </c>
      <c r="D5" s="27">
        <v>1.2374399840000001</v>
      </c>
      <c r="E5" s="28"/>
      <c r="F5" s="56">
        <v>139.69</v>
      </c>
      <c r="G5" s="30"/>
      <c r="H5" s="29">
        <f t="shared" si="0"/>
        <v>145.41101791899999</v>
      </c>
      <c r="I5" s="29">
        <f t="shared" si="0"/>
        <v>152.55551507336997</v>
      </c>
      <c r="J5" s="29">
        <f t="shared" si="0"/>
        <v>172.85799136496001</v>
      </c>
    </row>
    <row r="6" spans="1:10" x14ac:dyDescent="0.25">
      <c r="A6" s="8" t="s">
        <v>9</v>
      </c>
      <c r="B6" s="27">
        <v>0.99528552699999995</v>
      </c>
      <c r="C6" s="27">
        <v>1.045221843</v>
      </c>
      <c r="D6" s="27">
        <v>0.93337080500000003</v>
      </c>
      <c r="E6" s="28"/>
      <c r="F6" s="56">
        <v>736.22</v>
      </c>
      <c r="G6" s="30"/>
      <c r="H6" s="29">
        <f t="shared" si="0"/>
        <v>732.74911068793995</v>
      </c>
      <c r="I6" s="29">
        <f t="shared" si="0"/>
        <v>769.51322525346006</v>
      </c>
      <c r="J6" s="29">
        <f t="shared" si="0"/>
        <v>687.16625405709999</v>
      </c>
    </row>
    <row r="7" spans="1:10" x14ac:dyDescent="0.25">
      <c r="A7" s="8" t="s">
        <v>10</v>
      </c>
      <c r="B7" s="27">
        <v>1.0114016969999999</v>
      </c>
      <c r="C7" s="27">
        <v>1.033968564</v>
      </c>
      <c r="D7" s="27">
        <v>0.96573533600000006</v>
      </c>
      <c r="E7" s="28"/>
      <c r="F7" s="56">
        <v>744.78</v>
      </c>
      <c r="G7" s="30"/>
      <c r="H7" s="29">
        <f t="shared" si="0"/>
        <v>753.27175589165995</v>
      </c>
      <c r="I7" s="29">
        <f t="shared" si="0"/>
        <v>770.07910709591999</v>
      </c>
      <c r="J7" s="29">
        <f t="shared" si="0"/>
        <v>719.26036354608004</v>
      </c>
    </row>
    <row r="8" spans="1:10" x14ac:dyDescent="0.25">
      <c r="A8" s="12"/>
      <c r="B8" s="27"/>
      <c r="C8" s="27"/>
      <c r="D8" s="27"/>
      <c r="E8" s="27"/>
      <c r="F8" s="57"/>
      <c r="G8" s="30"/>
      <c r="H8" s="29"/>
      <c r="I8" s="29"/>
      <c r="J8" s="29"/>
    </row>
    <row r="9" spans="1:10" x14ac:dyDescent="0.25">
      <c r="A9" s="1" t="s">
        <v>11</v>
      </c>
      <c r="B9" s="27"/>
      <c r="C9" s="27"/>
      <c r="D9" s="27"/>
      <c r="E9" s="27"/>
      <c r="F9" s="57"/>
      <c r="G9" s="30"/>
      <c r="H9" s="29"/>
      <c r="I9" s="29"/>
      <c r="J9" s="29"/>
    </row>
    <row r="10" spans="1:10" x14ac:dyDescent="0.25">
      <c r="A10" s="17" t="s">
        <v>12</v>
      </c>
      <c r="B10" s="27">
        <v>0</v>
      </c>
      <c r="C10" s="27">
        <v>0</v>
      </c>
      <c r="D10" s="27">
        <v>0</v>
      </c>
      <c r="E10" s="27"/>
      <c r="F10" s="56">
        <v>1.43</v>
      </c>
      <c r="G10" s="30"/>
      <c r="H10" s="29">
        <f t="shared" si="0"/>
        <v>0</v>
      </c>
      <c r="I10" s="29">
        <f t="shared" si="0"/>
        <v>0</v>
      </c>
      <c r="J10" s="29">
        <f t="shared" si="0"/>
        <v>0</v>
      </c>
    </row>
    <row r="11" spans="1:10" x14ac:dyDescent="0.25">
      <c r="A11" s="17" t="s">
        <v>13</v>
      </c>
      <c r="B11" s="27">
        <v>0.79480710899999996</v>
      </c>
      <c r="C11" s="27">
        <v>0</v>
      </c>
      <c r="D11" s="27">
        <v>0</v>
      </c>
      <c r="E11" s="27"/>
      <c r="F11" s="56">
        <v>57.3</v>
      </c>
      <c r="G11" s="30"/>
      <c r="H11" s="29">
        <f t="shared" si="0"/>
        <v>45.542447345699998</v>
      </c>
      <c r="I11" s="29">
        <f t="shared" si="0"/>
        <v>0</v>
      </c>
      <c r="J11" s="29">
        <f t="shared" si="0"/>
        <v>0</v>
      </c>
    </row>
    <row r="12" spans="1:10" x14ac:dyDescent="0.25">
      <c r="A12" s="17" t="s">
        <v>14</v>
      </c>
      <c r="B12" s="27">
        <v>0</v>
      </c>
      <c r="C12" s="27">
        <v>0</v>
      </c>
      <c r="D12" s="27">
        <v>0</v>
      </c>
      <c r="E12" s="27"/>
      <c r="F12" s="56">
        <v>7.85</v>
      </c>
      <c r="G12" s="30"/>
      <c r="H12" s="29">
        <f t="shared" si="0"/>
        <v>0</v>
      </c>
      <c r="I12" s="29">
        <f t="shared" si="0"/>
        <v>0</v>
      </c>
      <c r="J12" s="29">
        <f t="shared" si="0"/>
        <v>0</v>
      </c>
    </row>
    <row r="13" spans="1:10" x14ac:dyDescent="0.25">
      <c r="A13" s="17" t="s">
        <v>15</v>
      </c>
      <c r="B13" s="27">
        <v>0</v>
      </c>
      <c r="C13" s="27">
        <v>0</v>
      </c>
      <c r="D13" s="27">
        <v>0</v>
      </c>
      <c r="E13" s="27"/>
      <c r="F13" s="56">
        <v>2.85</v>
      </c>
      <c r="G13" s="30"/>
      <c r="H13" s="29">
        <f t="shared" si="0"/>
        <v>0</v>
      </c>
      <c r="I13" s="29">
        <f t="shared" si="0"/>
        <v>0</v>
      </c>
      <c r="J13" s="29">
        <f t="shared" si="0"/>
        <v>0</v>
      </c>
    </row>
    <row r="14" spans="1:10" x14ac:dyDescent="0.25">
      <c r="A14" s="17" t="s">
        <v>16</v>
      </c>
      <c r="B14" s="27">
        <v>1.009499908</v>
      </c>
      <c r="C14" s="27">
        <v>0.47546082200000001</v>
      </c>
      <c r="D14" s="27">
        <v>0.57025566999999999</v>
      </c>
      <c r="E14" s="27"/>
      <c r="F14" s="56">
        <v>45.18</v>
      </c>
      <c r="G14" s="30"/>
      <c r="H14" s="29">
        <f t="shared" si="0"/>
        <v>45.609205843440002</v>
      </c>
      <c r="I14" s="29">
        <f t="shared" si="0"/>
        <v>21.481319937959999</v>
      </c>
      <c r="J14" s="29">
        <f t="shared" si="0"/>
        <v>25.764151170599998</v>
      </c>
    </row>
    <row r="15" spans="1:10" x14ac:dyDescent="0.25">
      <c r="A15" s="17" t="s">
        <v>17</v>
      </c>
      <c r="B15" s="27">
        <v>0.80998982200000003</v>
      </c>
      <c r="C15" s="27">
        <v>0.51443601000000005</v>
      </c>
      <c r="D15" s="34">
        <v>0.60706900100000005</v>
      </c>
      <c r="E15" s="34"/>
      <c r="F15" s="56">
        <v>62.46</v>
      </c>
      <c r="G15" s="42"/>
      <c r="H15" s="35">
        <f t="shared" si="0"/>
        <v>50.591964282120003</v>
      </c>
      <c r="I15" s="29">
        <f t="shared" si="0"/>
        <v>32.131673184600004</v>
      </c>
      <c r="J15" s="29">
        <f t="shared" si="0"/>
        <v>37.917529802460002</v>
      </c>
    </row>
    <row r="16" spans="1:10" x14ac:dyDescent="0.25">
      <c r="A16" s="17" t="s">
        <v>18</v>
      </c>
      <c r="B16" s="27">
        <v>0</v>
      </c>
      <c r="C16" s="27">
        <v>0</v>
      </c>
      <c r="D16" s="34">
        <v>1.3425154690000001</v>
      </c>
      <c r="E16" s="34"/>
      <c r="F16" s="56">
        <v>60.29</v>
      </c>
      <c r="G16" s="42"/>
      <c r="H16" s="35">
        <f t="shared" si="0"/>
        <v>0</v>
      </c>
      <c r="I16" s="29">
        <f t="shared" si="0"/>
        <v>0</v>
      </c>
      <c r="J16" s="29">
        <f t="shared" si="0"/>
        <v>80.940257626010009</v>
      </c>
    </row>
    <row r="17" spans="1:10" x14ac:dyDescent="0.25">
      <c r="A17" s="17" t="s">
        <v>19</v>
      </c>
      <c r="B17" s="27">
        <v>0.39541820799999999</v>
      </c>
      <c r="C17" s="27">
        <v>0.45496272700000001</v>
      </c>
      <c r="D17" s="34">
        <v>1.08E-12</v>
      </c>
      <c r="E17" s="34"/>
      <c r="F17" s="56">
        <v>6.2</v>
      </c>
      <c r="G17" s="42"/>
      <c r="H17" s="35">
        <f t="shared" si="0"/>
        <v>2.4515928896000001</v>
      </c>
      <c r="I17" s="29">
        <f t="shared" si="0"/>
        <v>2.8207689074000002</v>
      </c>
      <c r="J17" s="29">
        <f t="shared" si="0"/>
        <v>6.6960000000000005E-12</v>
      </c>
    </row>
    <row r="18" spans="1:10" x14ac:dyDescent="0.25">
      <c r="A18" s="17" t="s">
        <v>20</v>
      </c>
      <c r="B18" s="27">
        <v>1.0204522650000001</v>
      </c>
      <c r="C18" s="27">
        <v>0.68168647400000004</v>
      </c>
      <c r="D18" s="34">
        <v>0.80461356299999998</v>
      </c>
      <c r="E18" s="34"/>
      <c r="F18" s="56">
        <v>178.36</v>
      </c>
      <c r="G18" s="42"/>
      <c r="H18" s="35">
        <f t="shared" si="0"/>
        <v>182.00786598540003</v>
      </c>
      <c r="I18" s="29">
        <f t="shared" si="0"/>
        <v>121.58559950264002</v>
      </c>
      <c r="J18" s="29">
        <f t="shared" si="0"/>
        <v>143.51087509668</v>
      </c>
    </row>
    <row r="19" spans="1:10" x14ac:dyDescent="0.25">
      <c r="A19" s="8" t="s">
        <v>21</v>
      </c>
      <c r="B19" s="27">
        <v>1.0819329289999999</v>
      </c>
      <c r="C19" s="27">
        <v>0.54227835599999996</v>
      </c>
      <c r="D19" s="34">
        <v>0.83475100000000002</v>
      </c>
      <c r="E19" s="34"/>
      <c r="F19" s="56">
        <v>263.20999999999998</v>
      </c>
      <c r="G19" s="42"/>
      <c r="H19" s="35">
        <f t="shared" si="0"/>
        <v>284.77556624208995</v>
      </c>
      <c r="I19" s="29">
        <f t="shared" si="0"/>
        <v>142.73308608275997</v>
      </c>
      <c r="J19" s="29">
        <f t="shared" si="0"/>
        <v>219.71481070999999</v>
      </c>
    </row>
    <row r="20" spans="1:10" x14ac:dyDescent="0.25">
      <c r="A20" s="8" t="s">
        <v>22</v>
      </c>
      <c r="B20" s="27">
        <v>1.025115797</v>
      </c>
      <c r="C20" s="27">
        <v>0.62792140100000005</v>
      </c>
      <c r="D20" s="34">
        <v>0.77259545699999999</v>
      </c>
      <c r="E20" s="43"/>
      <c r="F20" s="56">
        <v>452.05</v>
      </c>
      <c r="G20" s="42"/>
      <c r="H20" s="35">
        <f t="shared" ref="H20:J20" si="1">B20*$F20</f>
        <v>463.40359603385002</v>
      </c>
      <c r="I20" s="29">
        <f t="shared" si="1"/>
        <v>283.85186932205005</v>
      </c>
      <c r="J20" s="29">
        <f t="shared" si="1"/>
        <v>349.25177633685001</v>
      </c>
    </row>
    <row r="21" spans="1:10" x14ac:dyDescent="0.25">
      <c r="A21" s="8" t="s">
        <v>23</v>
      </c>
      <c r="B21" s="10"/>
      <c r="C21" s="9"/>
      <c r="D21" s="9"/>
      <c r="E21" s="16"/>
      <c r="F21" s="58"/>
      <c r="G21" s="16"/>
      <c r="H21" s="11">
        <f>H7-H19</f>
        <v>468.49618964957</v>
      </c>
      <c r="I21" s="11">
        <f t="shared" ref="I21:J21" si="2">I7-I19</f>
        <v>627.34602101316</v>
      </c>
      <c r="J21" s="11">
        <f t="shared" si="2"/>
        <v>499.54555283608005</v>
      </c>
    </row>
    <row r="22" spans="1:10" x14ac:dyDescent="0.25">
      <c r="A22" s="8" t="s">
        <v>24</v>
      </c>
      <c r="B22" s="9"/>
      <c r="C22" s="9"/>
      <c r="D22" s="9"/>
      <c r="E22" s="16"/>
      <c r="F22" s="58"/>
      <c r="G22" s="16"/>
      <c r="H22" s="11">
        <f>H7-H20</f>
        <v>289.86815985780993</v>
      </c>
      <c r="I22" s="11">
        <f t="shared" ref="I22:J22" si="3">I7-I20</f>
        <v>486.22723777386994</v>
      </c>
      <c r="J22" s="11">
        <f t="shared" si="3"/>
        <v>370.00858720923003</v>
      </c>
    </row>
    <row r="23" spans="1:10" x14ac:dyDescent="0.25">
      <c r="A23" s="18"/>
      <c r="B23" s="19"/>
      <c r="C23" s="19"/>
      <c r="D23" s="19"/>
      <c r="E23" s="20"/>
      <c r="F23" s="58"/>
      <c r="G23" s="20"/>
      <c r="H23" s="21"/>
      <c r="I23" s="19"/>
      <c r="J23" s="19"/>
    </row>
    <row r="24" spans="1:10" x14ac:dyDescent="0.25">
      <c r="A24" s="1" t="s">
        <v>25</v>
      </c>
      <c r="B24" s="9"/>
      <c r="C24" s="9"/>
      <c r="D24" s="9"/>
      <c r="E24" s="16"/>
      <c r="F24" s="58"/>
      <c r="G24" s="16"/>
      <c r="H24" s="9"/>
      <c r="I24" s="9"/>
      <c r="J24" s="9"/>
    </row>
    <row r="25" spans="1:10" x14ac:dyDescent="0.25">
      <c r="A25" s="17" t="s">
        <v>26</v>
      </c>
      <c r="B25" s="27">
        <v>0.54437973699999997</v>
      </c>
      <c r="C25" s="27">
        <v>0.141085972</v>
      </c>
      <c r="D25" s="34">
        <v>0.99117769300000003</v>
      </c>
      <c r="E25" s="34"/>
      <c r="F25" s="56">
        <v>19</v>
      </c>
      <c r="G25" s="42"/>
      <c r="H25" s="32">
        <f t="shared" ref="H25:J33" si="4">B25*$F25</f>
        <v>10.343215002999999</v>
      </c>
      <c r="I25" s="33">
        <f t="shared" si="4"/>
        <v>2.6806334679999999</v>
      </c>
      <c r="J25" s="33">
        <f t="shared" si="4"/>
        <v>18.832376167</v>
      </c>
    </row>
    <row r="26" spans="1:10" x14ac:dyDescent="0.25">
      <c r="A26" s="17" t="s">
        <v>27</v>
      </c>
      <c r="B26" s="27">
        <v>0.90907271700000003</v>
      </c>
      <c r="C26" s="27">
        <v>1.0655763920000001</v>
      </c>
      <c r="D26" s="34">
        <v>0.68931239600000005</v>
      </c>
      <c r="E26" s="34"/>
      <c r="F26" s="56">
        <v>7.5</v>
      </c>
      <c r="G26" s="42"/>
      <c r="H26" s="32">
        <f t="shared" si="4"/>
        <v>6.8180453774999998</v>
      </c>
      <c r="I26" s="33">
        <f t="shared" si="4"/>
        <v>7.9918229400000005</v>
      </c>
      <c r="J26" s="33">
        <f t="shared" si="4"/>
        <v>5.1698429700000004</v>
      </c>
    </row>
    <row r="27" spans="1:10" x14ac:dyDescent="0.25">
      <c r="A27" s="17" t="s">
        <v>28</v>
      </c>
      <c r="B27" s="27">
        <v>1.2172207370000001</v>
      </c>
      <c r="C27" s="27">
        <v>0.97359331100000002</v>
      </c>
      <c r="D27" s="34">
        <v>0.90778941899999999</v>
      </c>
      <c r="E27" s="34"/>
      <c r="F27" s="56">
        <v>8.19</v>
      </c>
      <c r="G27" s="42"/>
      <c r="H27" s="32">
        <f t="shared" si="4"/>
        <v>9.9690378360300009</v>
      </c>
      <c r="I27" s="33">
        <f t="shared" si="4"/>
        <v>7.9737292170899998</v>
      </c>
      <c r="J27" s="33">
        <f t="shared" si="4"/>
        <v>7.4347953416099992</v>
      </c>
    </row>
    <row r="28" spans="1:10" x14ac:dyDescent="0.25">
      <c r="A28" s="17" t="s">
        <v>29</v>
      </c>
      <c r="B28" s="27">
        <v>0.99861986199999997</v>
      </c>
      <c r="C28" s="27">
        <v>0.337119681</v>
      </c>
      <c r="D28" s="34">
        <v>0.67741421899999998</v>
      </c>
      <c r="E28" s="34"/>
      <c r="F28" s="56">
        <v>3.68</v>
      </c>
      <c r="G28" s="42"/>
      <c r="H28" s="32">
        <f t="shared" si="4"/>
        <v>3.67492109216</v>
      </c>
      <c r="I28" s="33">
        <f t="shared" si="4"/>
        <v>1.2406004260800001</v>
      </c>
      <c r="J28" s="33">
        <f t="shared" si="4"/>
        <v>2.49288432592</v>
      </c>
    </row>
    <row r="29" spans="1:10" x14ac:dyDescent="0.25">
      <c r="A29" s="17" t="s">
        <v>30</v>
      </c>
      <c r="B29" s="27">
        <v>1.4951883319999999</v>
      </c>
      <c r="C29" s="27">
        <v>0.73890197899999999</v>
      </c>
      <c r="D29" s="34">
        <v>0.707416445</v>
      </c>
      <c r="E29" s="34"/>
      <c r="F29" s="56">
        <v>62.82</v>
      </c>
      <c r="G29" s="42"/>
      <c r="H29" s="32">
        <f t="shared" si="4"/>
        <v>93.927731016239989</v>
      </c>
      <c r="I29" s="33">
        <f t="shared" si="4"/>
        <v>46.417822320779997</v>
      </c>
      <c r="J29" s="33">
        <f t="shared" si="4"/>
        <v>44.4399010749</v>
      </c>
    </row>
    <row r="30" spans="1:10" x14ac:dyDescent="0.25">
      <c r="A30" s="17" t="s">
        <v>31</v>
      </c>
      <c r="B30" s="27">
        <v>1.146314372</v>
      </c>
      <c r="C30" s="27">
        <v>0.89803822200000005</v>
      </c>
      <c r="D30" s="34">
        <v>0.64630358300000001</v>
      </c>
      <c r="E30" s="34"/>
      <c r="F30" s="56">
        <v>8.92</v>
      </c>
      <c r="G30" s="42"/>
      <c r="H30" s="32">
        <f t="shared" si="4"/>
        <v>10.22512419824</v>
      </c>
      <c r="I30" s="33">
        <f t="shared" si="4"/>
        <v>8.01050094024</v>
      </c>
      <c r="J30" s="33">
        <f t="shared" si="4"/>
        <v>5.7650279603600003</v>
      </c>
    </row>
    <row r="31" spans="1:10" x14ac:dyDescent="0.25">
      <c r="A31" s="17" t="s">
        <v>32</v>
      </c>
      <c r="B31" s="27">
        <v>0.85420110000000005</v>
      </c>
      <c r="C31" s="27">
        <v>0.605828912</v>
      </c>
      <c r="D31" s="34">
        <v>0.68319241500000005</v>
      </c>
      <c r="E31" s="34"/>
      <c r="F31" s="56">
        <v>42.67</v>
      </c>
      <c r="G31" s="42"/>
      <c r="H31" s="32">
        <f t="shared" si="4"/>
        <v>36.448760937000003</v>
      </c>
      <c r="I31" s="33">
        <f t="shared" si="4"/>
        <v>25.850719675040001</v>
      </c>
      <c r="J31" s="33">
        <f t="shared" si="4"/>
        <v>29.151820348050002</v>
      </c>
    </row>
    <row r="32" spans="1:10" x14ac:dyDescent="0.25">
      <c r="A32" s="8" t="s">
        <v>33</v>
      </c>
      <c r="B32" s="27">
        <v>1.1772818789999999</v>
      </c>
      <c r="C32" s="27">
        <v>0.63672074099999998</v>
      </c>
      <c r="D32" s="34">
        <v>0.81219960599999996</v>
      </c>
      <c r="E32" s="34"/>
      <c r="F32" s="56">
        <v>184.49</v>
      </c>
      <c r="G32" s="42"/>
      <c r="H32" s="32">
        <f>B32*$F32</f>
        <v>217.19673385670998</v>
      </c>
      <c r="I32" s="33">
        <f t="shared" si="4"/>
        <v>117.46860950709001</v>
      </c>
      <c r="J32" s="33">
        <f t="shared" si="4"/>
        <v>149.84270531094</v>
      </c>
    </row>
    <row r="33" spans="1:10" x14ac:dyDescent="0.25">
      <c r="A33" s="8" t="s">
        <v>34</v>
      </c>
      <c r="B33" s="27">
        <v>0.92991644399999995</v>
      </c>
      <c r="C33" s="27">
        <v>0.87767568399999996</v>
      </c>
      <c r="D33" s="34">
        <v>1.09516433</v>
      </c>
      <c r="E33" s="34"/>
      <c r="F33" s="56">
        <v>98.91</v>
      </c>
      <c r="G33" s="42"/>
      <c r="H33" s="32">
        <f>B33*$F33</f>
        <v>91.978035476039992</v>
      </c>
      <c r="I33" s="33">
        <f t="shared" si="4"/>
        <v>86.810901904439987</v>
      </c>
      <c r="J33" s="33">
        <f t="shared" si="4"/>
        <v>108.3227038803</v>
      </c>
    </row>
    <row r="34" spans="1:10" x14ac:dyDescent="0.25">
      <c r="A34" s="8" t="s">
        <v>35</v>
      </c>
      <c r="B34" s="10"/>
      <c r="C34" s="16"/>
      <c r="D34" s="16"/>
      <c r="E34" s="16"/>
      <c r="F34" s="11">
        <f>F7-F19-F32</f>
        <v>297.08</v>
      </c>
      <c r="G34" s="16"/>
      <c r="H34" s="11">
        <f>H21-H32</f>
        <v>251.29945579286002</v>
      </c>
      <c r="I34" s="11">
        <f t="shared" ref="I34:J35" si="5">I21-I32</f>
        <v>509.87741150606996</v>
      </c>
      <c r="J34" s="11">
        <f t="shared" si="5"/>
        <v>349.70284752514004</v>
      </c>
    </row>
    <row r="35" spans="1:10" ht="15.75" thickBot="1" x14ac:dyDescent="0.3">
      <c r="A35" s="22" t="s">
        <v>36</v>
      </c>
      <c r="B35" s="23"/>
      <c r="C35" s="23"/>
      <c r="D35" s="23"/>
      <c r="E35" s="23"/>
      <c r="F35" s="24">
        <f>F7-F20-F33</f>
        <v>193.81999999999996</v>
      </c>
      <c r="G35" s="23"/>
      <c r="H35" s="24">
        <f>H22-H33</f>
        <v>197.89012438176994</v>
      </c>
      <c r="I35" s="24">
        <f t="shared" si="5"/>
        <v>399.41633586942999</v>
      </c>
      <c r="J35" s="24">
        <f t="shared" si="5"/>
        <v>261.68588332893</v>
      </c>
    </row>
  </sheetData>
  <sheetProtection algorithmName="SHA-512" hashValue="aR+BluOVeC2F8eHnyI+9/RsTMwEGrN5vEUK72YFyyNAM2gVpH6Fs3RShwsQeuTKKk4dejDPqHeDfHG+gxtLFhw==" saltValue="/W9iU+oRmb101UXDMOgCfA==" spinCount="100000" sheet="1" objects="1" scenarios="1"/>
  <mergeCells count="3">
    <mergeCell ref="A1:C1"/>
    <mergeCell ref="B2:D2"/>
    <mergeCell ref="H2:J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0"/>
  <sheetViews>
    <sheetView workbookViewId="0">
      <selection activeCell="M28" sqref="M28"/>
    </sheetView>
  </sheetViews>
  <sheetFormatPr defaultRowHeight="15" x14ac:dyDescent="0.25"/>
  <cols>
    <col min="1" max="1" width="34.140625" style="73" customWidth="1"/>
    <col min="2" max="7" width="16.7109375" style="73" customWidth="1"/>
    <col min="8" max="8" width="3.85546875" style="97" customWidth="1"/>
    <col min="9" max="16384" width="9.140625" style="73"/>
  </cols>
  <sheetData>
    <row r="1" spans="1:13" ht="15.75" thickBot="1" x14ac:dyDescent="0.3">
      <c r="A1" s="115" t="s">
        <v>69</v>
      </c>
      <c r="B1" s="115"/>
      <c r="C1" s="115"/>
      <c r="D1" s="115"/>
      <c r="E1" s="115"/>
      <c r="F1" s="115"/>
      <c r="G1" s="115"/>
      <c r="H1" s="81"/>
    </row>
    <row r="2" spans="1:13" ht="15.75" thickBot="1" x14ac:dyDescent="0.3">
      <c r="A2" s="5"/>
      <c r="B2" s="116" t="s">
        <v>41</v>
      </c>
      <c r="C2" s="116"/>
      <c r="D2" s="116"/>
      <c r="E2" s="116"/>
      <c r="F2" s="116"/>
      <c r="G2" s="116"/>
      <c r="H2" s="82"/>
    </row>
    <row r="3" spans="1:13" x14ac:dyDescent="0.25">
      <c r="A3" s="4"/>
      <c r="B3" s="44" t="s">
        <v>42</v>
      </c>
      <c r="C3" s="44" t="s">
        <v>43</v>
      </c>
      <c r="D3" s="44" t="s">
        <v>44</v>
      </c>
      <c r="E3" s="44" t="s">
        <v>45</v>
      </c>
      <c r="F3" s="44" t="s">
        <v>46</v>
      </c>
      <c r="G3" s="44" t="s">
        <v>47</v>
      </c>
      <c r="H3" s="83"/>
    </row>
    <row r="4" spans="1:13" ht="15.75" thickBot="1" x14ac:dyDescent="0.3">
      <c r="A4" s="45" t="s">
        <v>48</v>
      </c>
      <c r="B4" s="7" t="s">
        <v>49</v>
      </c>
      <c r="C4" s="7" t="s">
        <v>50</v>
      </c>
      <c r="D4" s="7" t="s">
        <v>51</v>
      </c>
      <c r="E4" s="7" t="s">
        <v>52</v>
      </c>
      <c r="F4" s="7" t="s">
        <v>53</v>
      </c>
      <c r="G4" s="7" t="s">
        <v>54</v>
      </c>
      <c r="H4" s="84"/>
    </row>
    <row r="5" spans="1:13" x14ac:dyDescent="0.25">
      <c r="A5" s="1" t="s">
        <v>55</v>
      </c>
      <c r="B5" s="1"/>
      <c r="C5" s="75"/>
      <c r="D5" s="75"/>
      <c r="E5" s="75"/>
      <c r="F5" s="75"/>
      <c r="G5" s="75"/>
      <c r="H5" s="85"/>
    </row>
    <row r="6" spans="1:13" x14ac:dyDescent="0.25">
      <c r="A6" s="8" t="s">
        <v>59</v>
      </c>
      <c r="B6" s="52">
        <v>120</v>
      </c>
      <c r="C6" s="52"/>
      <c r="D6" s="52"/>
      <c r="E6" s="52"/>
      <c r="F6" s="52"/>
      <c r="G6" s="52"/>
      <c r="H6" s="86"/>
    </row>
    <row r="7" spans="1:13" x14ac:dyDescent="0.25">
      <c r="A7" s="8" t="s">
        <v>61</v>
      </c>
      <c r="B7" s="52">
        <v>120</v>
      </c>
      <c r="C7" s="52">
        <v>120</v>
      </c>
      <c r="D7" s="52">
        <v>120</v>
      </c>
      <c r="E7" s="52">
        <v>120</v>
      </c>
      <c r="F7" s="52">
        <v>120</v>
      </c>
      <c r="G7" s="52">
        <v>120</v>
      </c>
      <c r="H7" s="86"/>
    </row>
    <row r="8" spans="1:13" x14ac:dyDescent="0.25">
      <c r="A8" s="8" t="s">
        <v>60</v>
      </c>
      <c r="B8" s="52">
        <v>120</v>
      </c>
      <c r="C8" s="52"/>
      <c r="D8" s="52"/>
      <c r="E8" s="52"/>
      <c r="F8" s="52"/>
      <c r="G8" s="52"/>
      <c r="H8" s="86"/>
    </row>
    <row r="9" spans="1:13" x14ac:dyDescent="0.25">
      <c r="A9" s="8" t="s">
        <v>62</v>
      </c>
      <c r="B9" s="52">
        <v>120</v>
      </c>
      <c r="C9" s="52">
        <v>120</v>
      </c>
      <c r="D9" s="52">
        <v>120</v>
      </c>
      <c r="E9" s="52">
        <v>120</v>
      </c>
      <c r="F9" s="98">
        <v>120</v>
      </c>
      <c r="G9" s="99">
        <v>120</v>
      </c>
      <c r="H9" s="86"/>
      <c r="I9" s="117" t="s">
        <v>91</v>
      </c>
      <c r="J9" s="117"/>
      <c r="K9" s="117"/>
      <c r="L9" s="117"/>
      <c r="M9" s="117"/>
    </row>
    <row r="10" spans="1:13" ht="15" customHeight="1" x14ac:dyDescent="0.25">
      <c r="A10" s="8" t="s">
        <v>63</v>
      </c>
      <c r="B10" s="52"/>
      <c r="C10" s="52"/>
      <c r="D10" s="52"/>
      <c r="E10" s="52"/>
      <c r="F10" s="98"/>
      <c r="G10" s="99"/>
      <c r="H10" s="86"/>
      <c r="I10" s="117"/>
      <c r="J10" s="117"/>
      <c r="K10" s="117"/>
      <c r="L10" s="117"/>
      <c r="M10" s="117"/>
    </row>
    <row r="11" spans="1:13" x14ac:dyDescent="0.25">
      <c r="A11" s="8" t="s">
        <v>64</v>
      </c>
      <c r="B11" s="52"/>
      <c r="C11" s="52"/>
      <c r="D11" s="52"/>
      <c r="E11" s="52"/>
      <c r="F11" s="98"/>
      <c r="G11" s="99"/>
      <c r="H11" s="86"/>
      <c r="I11" s="117"/>
      <c r="J11" s="117"/>
      <c r="K11" s="117"/>
      <c r="L11" s="117"/>
      <c r="M11" s="117"/>
    </row>
    <row r="12" spans="1:13" x14ac:dyDescent="0.25">
      <c r="A12" s="8" t="s">
        <v>65</v>
      </c>
      <c r="B12" s="52"/>
      <c r="C12" s="52"/>
      <c r="D12" s="52"/>
      <c r="E12" s="52"/>
      <c r="F12" s="98"/>
      <c r="G12" s="99"/>
      <c r="H12" s="86"/>
      <c r="I12" s="117"/>
      <c r="J12" s="117"/>
      <c r="K12" s="117"/>
      <c r="L12" s="117"/>
      <c r="M12" s="117"/>
    </row>
    <row r="13" spans="1:13" x14ac:dyDescent="0.25">
      <c r="A13" s="8" t="s">
        <v>66</v>
      </c>
      <c r="B13" s="52"/>
      <c r="C13" s="52"/>
      <c r="D13" s="52"/>
      <c r="E13" s="52"/>
      <c r="F13" s="52"/>
      <c r="G13" s="52"/>
      <c r="H13" s="87"/>
      <c r="I13" s="79"/>
      <c r="J13" s="80"/>
      <c r="K13" s="80"/>
      <c r="L13" s="80"/>
      <c r="M13" s="80"/>
    </row>
    <row r="14" spans="1:13" x14ac:dyDescent="0.25">
      <c r="A14" s="8" t="s">
        <v>67</v>
      </c>
      <c r="B14" s="52"/>
      <c r="C14" s="52"/>
      <c r="D14" s="52"/>
      <c r="E14" s="52"/>
      <c r="F14" s="52"/>
      <c r="G14" s="52"/>
      <c r="H14" s="86"/>
    </row>
    <row r="15" spans="1:13" x14ac:dyDescent="0.25">
      <c r="A15" s="8" t="s">
        <v>68</v>
      </c>
      <c r="B15" s="52"/>
      <c r="C15" s="52"/>
      <c r="D15" s="52"/>
      <c r="E15" s="52"/>
      <c r="F15" s="52"/>
      <c r="G15" s="52"/>
      <c r="H15" s="86"/>
    </row>
    <row r="16" spans="1:13" x14ac:dyDescent="0.25">
      <c r="A16" s="10"/>
      <c r="B16" s="76"/>
      <c r="C16" s="76"/>
      <c r="D16" s="76"/>
      <c r="E16" s="76"/>
      <c r="F16" s="76"/>
      <c r="G16" s="76"/>
      <c r="H16" s="88"/>
    </row>
    <row r="17" spans="1:8" x14ac:dyDescent="0.25">
      <c r="A17" s="1" t="s">
        <v>56</v>
      </c>
      <c r="B17" s="53"/>
      <c r="C17" s="76"/>
      <c r="D17" s="76"/>
      <c r="E17" s="76"/>
      <c r="F17" s="76"/>
      <c r="G17" s="76"/>
      <c r="H17" s="88"/>
    </row>
    <row r="18" spans="1:8" x14ac:dyDescent="0.25">
      <c r="A18" s="8" t="s">
        <v>59</v>
      </c>
      <c r="B18" s="54"/>
      <c r="C18" s="52">
        <v>120</v>
      </c>
      <c r="D18" s="52"/>
      <c r="E18" s="77"/>
      <c r="F18" s="77"/>
      <c r="G18" s="77"/>
      <c r="H18" s="88"/>
    </row>
    <row r="19" spans="1:8" x14ac:dyDescent="0.25">
      <c r="A19" s="8" t="s">
        <v>61</v>
      </c>
      <c r="B19" s="54"/>
      <c r="C19" s="77"/>
      <c r="D19" s="52"/>
      <c r="E19" s="52"/>
      <c r="F19" s="77"/>
      <c r="G19" s="77"/>
      <c r="H19" s="88"/>
    </row>
    <row r="20" spans="1:8" x14ac:dyDescent="0.25">
      <c r="A20" s="8" t="s">
        <v>60</v>
      </c>
      <c r="B20" s="54"/>
      <c r="C20" s="52"/>
      <c r="D20" s="52"/>
      <c r="E20" s="52"/>
      <c r="F20" s="77"/>
      <c r="G20" s="77"/>
      <c r="H20" s="88"/>
    </row>
    <row r="21" spans="1:8" x14ac:dyDescent="0.25">
      <c r="A21" s="8" t="s">
        <v>62</v>
      </c>
      <c r="B21" s="54"/>
      <c r="C21" s="52"/>
      <c r="D21" s="52"/>
      <c r="E21" s="52"/>
      <c r="F21" s="77"/>
      <c r="G21" s="77"/>
      <c r="H21" s="88"/>
    </row>
    <row r="22" spans="1:8" x14ac:dyDescent="0.25">
      <c r="A22" s="8" t="s">
        <v>63</v>
      </c>
      <c r="B22" s="54"/>
      <c r="C22" s="77">
        <v>120</v>
      </c>
      <c r="D22" s="52">
        <v>120</v>
      </c>
      <c r="E22" s="74"/>
      <c r="F22" s="77"/>
      <c r="G22" s="77"/>
      <c r="H22" s="88"/>
    </row>
    <row r="23" spans="1:8" x14ac:dyDescent="0.25">
      <c r="A23" s="8" t="s">
        <v>64</v>
      </c>
      <c r="B23" s="54"/>
      <c r="C23" s="77"/>
      <c r="D23" s="52"/>
      <c r="E23" s="52"/>
      <c r="F23" s="77"/>
      <c r="G23" s="77"/>
      <c r="H23" s="88"/>
    </row>
    <row r="24" spans="1:8" x14ac:dyDescent="0.25">
      <c r="A24" s="8" t="s">
        <v>65</v>
      </c>
      <c r="B24" s="54"/>
      <c r="C24" s="77">
        <v>120</v>
      </c>
      <c r="D24" s="52">
        <v>120</v>
      </c>
      <c r="E24" s="52"/>
      <c r="F24" s="77"/>
      <c r="G24" s="77"/>
      <c r="H24" s="88"/>
    </row>
    <row r="25" spans="1:8" x14ac:dyDescent="0.25">
      <c r="A25" s="8" t="s">
        <v>66</v>
      </c>
      <c r="B25" s="54"/>
      <c r="C25" s="77"/>
      <c r="D25" s="52"/>
      <c r="E25" s="52"/>
      <c r="F25" s="77"/>
      <c r="G25" s="77"/>
      <c r="H25" s="88"/>
    </row>
    <row r="26" spans="1:8" x14ac:dyDescent="0.25">
      <c r="A26" s="8" t="s">
        <v>67</v>
      </c>
      <c r="B26" s="54"/>
      <c r="C26" s="77"/>
      <c r="D26" s="52">
        <v>120</v>
      </c>
      <c r="E26" s="52">
        <v>180</v>
      </c>
      <c r="F26" s="77"/>
      <c r="G26" s="77"/>
      <c r="H26" s="88"/>
    </row>
    <row r="27" spans="1:8" x14ac:dyDescent="0.25">
      <c r="A27" s="8" t="s">
        <v>68</v>
      </c>
      <c r="B27" s="54"/>
      <c r="C27" s="77"/>
      <c r="D27" s="52"/>
      <c r="E27" s="52"/>
      <c r="F27" s="77"/>
      <c r="G27" s="77"/>
      <c r="H27" s="88"/>
    </row>
    <row r="28" spans="1:8" x14ac:dyDescent="0.25">
      <c r="A28" s="75"/>
      <c r="B28" s="76"/>
      <c r="C28" s="76"/>
      <c r="D28" s="76"/>
      <c r="E28" s="76"/>
      <c r="F28" s="76"/>
      <c r="G28" s="76"/>
      <c r="H28" s="88"/>
    </row>
    <row r="29" spans="1:8" x14ac:dyDescent="0.25">
      <c r="A29" s="1" t="s">
        <v>57</v>
      </c>
      <c r="B29" s="53"/>
      <c r="C29" s="76"/>
      <c r="D29" s="76"/>
      <c r="E29" s="76"/>
      <c r="F29" s="76"/>
      <c r="G29" s="76"/>
      <c r="H29" s="88"/>
    </row>
    <row r="30" spans="1:8" x14ac:dyDescent="0.25">
      <c r="A30" s="8" t="s">
        <v>59</v>
      </c>
      <c r="B30" s="54"/>
      <c r="C30" s="77"/>
      <c r="D30" s="77"/>
      <c r="E30" s="52">
        <v>60</v>
      </c>
      <c r="F30" s="52">
        <v>60</v>
      </c>
      <c r="G30" s="52">
        <v>60</v>
      </c>
      <c r="H30" s="86"/>
    </row>
    <row r="31" spans="1:8" x14ac:dyDescent="0.25">
      <c r="A31" s="8" t="s">
        <v>61</v>
      </c>
      <c r="B31" s="54"/>
      <c r="C31" s="77"/>
      <c r="D31" s="77"/>
      <c r="E31" s="77"/>
      <c r="F31" s="74"/>
      <c r="G31" s="52"/>
      <c r="H31" s="86"/>
    </row>
    <row r="32" spans="1:8" x14ac:dyDescent="0.25">
      <c r="A32" s="8" t="s">
        <v>60</v>
      </c>
      <c r="B32" s="54"/>
      <c r="C32" s="77"/>
      <c r="D32" s="77"/>
      <c r="E32" s="52"/>
      <c r="F32" s="52">
        <v>60</v>
      </c>
      <c r="G32" s="52">
        <v>60</v>
      </c>
      <c r="H32" s="86"/>
    </row>
    <row r="33" spans="1:8" x14ac:dyDescent="0.25">
      <c r="A33" s="8" t="s">
        <v>62</v>
      </c>
      <c r="B33" s="54"/>
      <c r="C33" s="77"/>
      <c r="D33" s="77"/>
      <c r="E33" s="52"/>
      <c r="F33" s="52"/>
      <c r="G33" s="52"/>
      <c r="H33" s="86"/>
    </row>
    <row r="34" spans="1:8" x14ac:dyDescent="0.25">
      <c r="A34" s="8" t="s">
        <v>63</v>
      </c>
      <c r="B34" s="54"/>
      <c r="C34" s="77"/>
      <c r="D34" s="77"/>
      <c r="E34" s="52"/>
      <c r="F34" s="74"/>
      <c r="G34" s="52">
        <v>60</v>
      </c>
      <c r="H34" s="86"/>
    </row>
    <row r="35" spans="1:8" x14ac:dyDescent="0.25">
      <c r="A35" s="8" t="s">
        <v>64</v>
      </c>
      <c r="B35" s="54"/>
      <c r="C35" s="77"/>
      <c r="D35" s="77"/>
      <c r="E35" s="52"/>
      <c r="F35" s="52"/>
      <c r="G35" s="52"/>
      <c r="H35" s="86"/>
    </row>
    <row r="36" spans="1:8" x14ac:dyDescent="0.25">
      <c r="A36" s="8" t="s">
        <v>65</v>
      </c>
      <c r="B36" s="54"/>
      <c r="C36" s="77"/>
      <c r="D36" s="77"/>
      <c r="E36" s="52"/>
      <c r="F36" s="52"/>
      <c r="G36" s="52">
        <v>60</v>
      </c>
      <c r="H36" s="86"/>
    </row>
    <row r="37" spans="1:8" x14ac:dyDescent="0.25">
      <c r="A37" s="8" t="s">
        <v>66</v>
      </c>
      <c r="B37" s="54"/>
      <c r="C37" s="77"/>
      <c r="D37" s="77"/>
      <c r="E37" s="52"/>
      <c r="F37" s="52"/>
      <c r="G37" s="52"/>
      <c r="H37" s="86"/>
    </row>
    <row r="38" spans="1:8" x14ac:dyDescent="0.25">
      <c r="A38" s="8" t="s">
        <v>67</v>
      </c>
      <c r="B38" s="54"/>
      <c r="C38" s="77"/>
      <c r="D38" s="77"/>
      <c r="E38" s="52"/>
      <c r="F38" s="52">
        <v>120</v>
      </c>
      <c r="G38" s="52">
        <v>60</v>
      </c>
      <c r="H38" s="86"/>
    </row>
    <row r="39" spans="1:8" x14ac:dyDescent="0.25">
      <c r="A39" s="8" t="s">
        <v>68</v>
      </c>
      <c r="B39" s="54"/>
      <c r="C39" s="77"/>
      <c r="D39" s="77"/>
      <c r="E39" s="52"/>
      <c r="F39" s="52"/>
      <c r="G39" s="52"/>
      <c r="H39" s="86"/>
    </row>
    <row r="40" spans="1:8" x14ac:dyDescent="0.25">
      <c r="A40" s="10"/>
      <c r="B40" s="75"/>
      <c r="C40" s="75"/>
      <c r="D40" s="75"/>
      <c r="E40" s="75"/>
      <c r="F40" s="75"/>
      <c r="G40" s="75"/>
      <c r="H40" s="85"/>
    </row>
    <row r="41" spans="1:8" ht="15.75" thickBot="1" x14ac:dyDescent="0.3">
      <c r="A41" s="25" t="s">
        <v>58</v>
      </c>
      <c r="B41" s="23">
        <f>SUM(B6:B39)-B12-B13-B24-B25-B36-B37</f>
        <v>480</v>
      </c>
      <c r="C41" s="23">
        <f>SUM(C6:C39)-C12-C13-C24-C25-C36-C37</f>
        <v>480</v>
      </c>
      <c r="D41" s="23">
        <f t="shared" ref="D41:G41" si="0">SUM(D6:D39)-D12-D13-D24-D25-D36-D37</f>
        <v>480</v>
      </c>
      <c r="E41" s="23">
        <f t="shared" si="0"/>
        <v>480</v>
      </c>
      <c r="F41" s="23">
        <f t="shared" si="0"/>
        <v>480</v>
      </c>
      <c r="G41" s="23">
        <f t="shared" si="0"/>
        <v>480</v>
      </c>
      <c r="H41" s="89"/>
    </row>
    <row r="45" spans="1:8" ht="15.75" thickBot="1" x14ac:dyDescent="0.3">
      <c r="A45" s="115" t="s">
        <v>70</v>
      </c>
      <c r="B45" s="115"/>
      <c r="C45" s="115"/>
      <c r="D45" s="115"/>
      <c r="E45" s="115"/>
      <c r="F45" s="115"/>
      <c r="G45" s="115"/>
      <c r="H45" s="81"/>
    </row>
    <row r="46" spans="1:8" ht="15.75" thickBot="1" x14ac:dyDescent="0.3">
      <c r="A46" s="5"/>
      <c r="B46" s="116" t="s">
        <v>71</v>
      </c>
      <c r="C46" s="116"/>
      <c r="D46" s="116"/>
      <c r="E46" s="116"/>
      <c r="F46" s="116"/>
      <c r="G46" s="116"/>
      <c r="H46" s="82"/>
    </row>
    <row r="47" spans="1:8" x14ac:dyDescent="0.25">
      <c r="A47" s="4"/>
      <c r="B47" s="44" t="s">
        <v>42</v>
      </c>
      <c r="C47" s="44" t="s">
        <v>43</v>
      </c>
      <c r="D47" s="44" t="s">
        <v>44</v>
      </c>
      <c r="E47" s="44" t="s">
        <v>45</v>
      </c>
      <c r="F47" s="44" t="s">
        <v>46</v>
      </c>
      <c r="G47" s="44" t="s">
        <v>47</v>
      </c>
      <c r="H47" s="83"/>
    </row>
    <row r="48" spans="1:8" ht="15.75" thickBot="1" x14ac:dyDescent="0.3">
      <c r="A48" s="45" t="s">
        <v>48</v>
      </c>
      <c r="B48" s="7" t="s">
        <v>49</v>
      </c>
      <c r="C48" s="7" t="s">
        <v>50</v>
      </c>
      <c r="D48" s="7" t="s">
        <v>51</v>
      </c>
      <c r="E48" s="7" t="s">
        <v>52</v>
      </c>
      <c r="F48" s="7" t="s">
        <v>53</v>
      </c>
      <c r="G48" s="7" t="s">
        <v>54</v>
      </c>
      <c r="H48" s="84"/>
    </row>
    <row r="49" spans="1:8" x14ac:dyDescent="0.25">
      <c r="A49" s="1" t="s">
        <v>55</v>
      </c>
      <c r="B49" s="1"/>
      <c r="C49" s="75"/>
      <c r="D49" s="75"/>
      <c r="E49" s="75"/>
      <c r="F49" s="75"/>
      <c r="G49" s="75"/>
      <c r="H49" s="85"/>
    </row>
    <row r="50" spans="1:8" x14ac:dyDescent="0.25">
      <c r="A50" s="8" t="s">
        <v>59</v>
      </c>
      <c r="B50" s="46">
        <f>Corn!$H$34</f>
        <v>231.56221151769603</v>
      </c>
      <c r="C50" s="11">
        <f>Corn!$H$34</f>
        <v>231.56221151769603</v>
      </c>
      <c r="D50" s="11">
        <f>Corn!$H$34</f>
        <v>231.56221151769603</v>
      </c>
      <c r="E50" s="11">
        <f>Corn!$H$34</f>
        <v>231.56221151769603</v>
      </c>
      <c r="F50" s="11">
        <f>Corn!$H$34</f>
        <v>231.56221151769603</v>
      </c>
      <c r="G50" s="11">
        <f>Corn!$H$34</f>
        <v>231.56221151769603</v>
      </c>
      <c r="H50" s="90"/>
    </row>
    <row r="51" spans="1:8" x14ac:dyDescent="0.25">
      <c r="A51" s="8" t="s">
        <v>61</v>
      </c>
      <c r="B51" s="46">
        <f>Corn!$H$35</f>
        <v>134.981784517937</v>
      </c>
      <c r="C51" s="11">
        <f>Corn!$H$35</f>
        <v>134.981784517937</v>
      </c>
      <c r="D51" s="11">
        <f>Corn!$H$35</f>
        <v>134.981784517937</v>
      </c>
      <c r="E51" s="11">
        <f>Corn!$H$35</f>
        <v>134.981784517937</v>
      </c>
      <c r="F51" s="11">
        <f>Corn!$H$35</f>
        <v>134.981784517937</v>
      </c>
      <c r="G51" s="11">
        <f>Corn!$H$35</f>
        <v>134.981784517937</v>
      </c>
      <c r="H51" s="90"/>
    </row>
    <row r="52" spans="1:8" x14ac:dyDescent="0.25">
      <c r="A52" s="8" t="s">
        <v>60</v>
      </c>
      <c r="B52" s="46">
        <f>Soybeans!$H$34</f>
        <v>214.17099999999991</v>
      </c>
      <c r="C52" s="46">
        <f>Soybeans!$H$34</f>
        <v>214.17099999999991</v>
      </c>
      <c r="D52" s="46">
        <f>Soybeans!$H$34</f>
        <v>214.17099999999991</v>
      </c>
      <c r="E52" s="46">
        <f>Soybeans!$H$34</f>
        <v>214.17099999999991</v>
      </c>
      <c r="F52" s="46">
        <f>Soybeans!$H$34</f>
        <v>214.17099999999991</v>
      </c>
      <c r="G52" s="46">
        <f>Soybeans!$H$34</f>
        <v>214.17099999999991</v>
      </c>
      <c r="H52" s="91"/>
    </row>
    <row r="53" spans="1:8" x14ac:dyDescent="0.25">
      <c r="A53" s="8" t="s">
        <v>62</v>
      </c>
      <c r="B53" s="46">
        <f>Soybeans!$H$35</f>
        <v>87.221399999999946</v>
      </c>
      <c r="C53" s="46">
        <f>Soybeans!$H$35</f>
        <v>87.221399999999946</v>
      </c>
      <c r="D53" s="46">
        <f>Soybeans!$H$35</f>
        <v>87.221399999999946</v>
      </c>
      <c r="E53" s="46">
        <f>Soybeans!$H$35</f>
        <v>87.221399999999946</v>
      </c>
      <c r="F53" s="46">
        <f>Soybeans!$H$35</f>
        <v>87.221399999999946</v>
      </c>
      <c r="G53" s="46">
        <f>Soybeans!$H$35</f>
        <v>87.221399999999946</v>
      </c>
      <c r="H53" s="91"/>
    </row>
    <row r="54" spans="1:8" x14ac:dyDescent="0.25">
      <c r="A54" s="8" t="s">
        <v>63</v>
      </c>
      <c r="B54" s="46">
        <f>Oats!$H$34</f>
        <v>-35.015395421530059</v>
      </c>
      <c r="C54" s="46">
        <f>Oats!$H$34</f>
        <v>-35.015395421530059</v>
      </c>
      <c r="D54" s="46">
        <f>Oats!$H$34</f>
        <v>-35.015395421530059</v>
      </c>
      <c r="E54" s="46">
        <f>Oats!$H$34</f>
        <v>-35.015395421530059</v>
      </c>
      <c r="F54" s="46">
        <f>Oats!$H$34</f>
        <v>-35.015395421530059</v>
      </c>
      <c r="G54" s="46">
        <f>Oats!$H$34</f>
        <v>-35.015395421530059</v>
      </c>
      <c r="H54" s="91"/>
    </row>
    <row r="55" spans="1:8" x14ac:dyDescent="0.25">
      <c r="A55" s="8" t="s">
        <v>64</v>
      </c>
      <c r="B55" s="46">
        <f>Oats!$H$35</f>
        <v>-96.59544184052001</v>
      </c>
      <c r="C55" s="46">
        <f>Oats!$H$35</f>
        <v>-96.59544184052001</v>
      </c>
      <c r="D55" s="46">
        <f>Oats!$H$35</f>
        <v>-96.59544184052001</v>
      </c>
      <c r="E55" s="46">
        <f>Oats!$H$35</f>
        <v>-96.59544184052001</v>
      </c>
      <c r="F55" s="46">
        <f>Oats!$H$35</f>
        <v>-96.59544184052001</v>
      </c>
      <c r="G55" s="46">
        <f>Oats!$H$35</f>
        <v>-96.59544184052001</v>
      </c>
      <c r="H55" s="91"/>
    </row>
    <row r="56" spans="1:8" x14ac:dyDescent="0.25">
      <c r="A56" s="8" t="s">
        <v>65</v>
      </c>
      <c r="B56" s="46">
        <f>'Alfalfa Est.'!$H$34</f>
        <v>-307.51388381639003</v>
      </c>
      <c r="C56" s="46">
        <f>'Alfalfa Est.'!$H$34</f>
        <v>-307.51388381639003</v>
      </c>
      <c r="D56" s="46">
        <f>'Alfalfa Est.'!$H$34</f>
        <v>-307.51388381639003</v>
      </c>
      <c r="E56" s="46">
        <f>'Alfalfa Est.'!$H$34</f>
        <v>-307.51388381639003</v>
      </c>
      <c r="F56" s="46">
        <f>'Alfalfa Est.'!$H$34</f>
        <v>-307.51388381639003</v>
      </c>
      <c r="G56" s="46">
        <f>'Alfalfa Est.'!$H$34</f>
        <v>-307.51388381639003</v>
      </c>
      <c r="H56" s="91"/>
    </row>
    <row r="57" spans="1:8" x14ac:dyDescent="0.25">
      <c r="A57" s="8" t="s">
        <v>66</v>
      </c>
      <c r="B57" s="46">
        <f>'Alfalfa Est.'!$H$35</f>
        <v>-363.00127757888004</v>
      </c>
      <c r="C57" s="46">
        <f>'Alfalfa Est.'!$H$35</f>
        <v>-363.00127757888004</v>
      </c>
      <c r="D57" s="46">
        <f>'Alfalfa Est.'!$H$35</f>
        <v>-363.00127757888004</v>
      </c>
      <c r="E57" s="46">
        <f>'Alfalfa Est.'!$H$35</f>
        <v>-363.00127757888004</v>
      </c>
      <c r="F57" s="46">
        <f>'Alfalfa Est.'!$H$35</f>
        <v>-363.00127757888004</v>
      </c>
      <c r="G57" s="46">
        <f>'Alfalfa Est.'!$H$35</f>
        <v>-363.00127757888004</v>
      </c>
      <c r="H57" s="91"/>
    </row>
    <row r="58" spans="1:8" x14ac:dyDescent="0.25">
      <c r="A58" s="8" t="s">
        <v>67</v>
      </c>
      <c r="B58" s="46">
        <f>Alfalfa!$H$34</f>
        <v>251.29945579286002</v>
      </c>
      <c r="C58" s="46">
        <f>Alfalfa!$H$34</f>
        <v>251.29945579286002</v>
      </c>
      <c r="D58" s="46">
        <f>Alfalfa!$H$34</f>
        <v>251.29945579286002</v>
      </c>
      <c r="E58" s="46">
        <f>Alfalfa!$H$34</f>
        <v>251.29945579286002</v>
      </c>
      <c r="F58" s="46">
        <f>Alfalfa!$H$34</f>
        <v>251.29945579286002</v>
      </c>
      <c r="G58" s="46">
        <f>Alfalfa!$H$34</f>
        <v>251.29945579286002</v>
      </c>
      <c r="H58" s="91"/>
    </row>
    <row r="59" spans="1:8" x14ac:dyDescent="0.25">
      <c r="A59" s="8" t="s">
        <v>68</v>
      </c>
      <c r="B59" s="46">
        <f>Alfalfa!$H$35</f>
        <v>197.89012438176994</v>
      </c>
      <c r="C59" s="46">
        <f>Alfalfa!$H$35</f>
        <v>197.89012438176994</v>
      </c>
      <c r="D59" s="46">
        <f>Alfalfa!$H$35</f>
        <v>197.89012438176994</v>
      </c>
      <c r="E59" s="46">
        <f>Alfalfa!$H$35</f>
        <v>197.89012438176994</v>
      </c>
      <c r="F59" s="46">
        <f>Alfalfa!$H$35</f>
        <v>197.89012438176994</v>
      </c>
      <c r="G59" s="46">
        <f>Alfalfa!$H$35</f>
        <v>197.89012438176994</v>
      </c>
      <c r="H59" s="91"/>
    </row>
    <row r="60" spans="1:8" x14ac:dyDescent="0.25">
      <c r="A60" s="10"/>
      <c r="B60" s="78"/>
      <c r="C60" s="78"/>
      <c r="D60" s="78"/>
      <c r="E60" s="78"/>
      <c r="F60" s="78"/>
      <c r="G60" s="78"/>
      <c r="H60" s="92"/>
    </row>
    <row r="61" spans="1:8" x14ac:dyDescent="0.25">
      <c r="A61" s="1" t="s">
        <v>56</v>
      </c>
      <c r="B61" s="47"/>
      <c r="C61" s="47"/>
      <c r="D61" s="47"/>
      <c r="E61" s="47"/>
      <c r="F61" s="47"/>
      <c r="G61" s="47"/>
      <c r="H61" s="93"/>
    </row>
    <row r="62" spans="1:8" x14ac:dyDescent="0.25">
      <c r="A62" s="8" t="s">
        <v>59</v>
      </c>
      <c r="B62" s="48">
        <f>Corn!$I$34</f>
        <v>271.81390991846706</v>
      </c>
      <c r="C62" s="48">
        <f>Corn!$I$34</f>
        <v>271.81390991846706</v>
      </c>
      <c r="D62" s="48">
        <f>Corn!$I$34</f>
        <v>271.81390991846706</v>
      </c>
      <c r="E62" s="48">
        <f>Corn!$I$34</f>
        <v>271.81390991846706</v>
      </c>
      <c r="F62" s="48">
        <f>Corn!$I$34</f>
        <v>271.81390991846706</v>
      </c>
      <c r="G62" s="48">
        <f>Corn!$I$34</f>
        <v>271.81390991846706</v>
      </c>
      <c r="H62" s="94"/>
    </row>
    <row r="63" spans="1:8" x14ac:dyDescent="0.25">
      <c r="A63" s="8" t="s">
        <v>61</v>
      </c>
      <c r="B63" s="48">
        <f>Corn!$I$35</f>
        <v>329.78061615443005</v>
      </c>
      <c r="C63" s="48">
        <f>Corn!$I$35</f>
        <v>329.78061615443005</v>
      </c>
      <c r="D63" s="48">
        <f>Corn!$I$35</f>
        <v>329.78061615443005</v>
      </c>
      <c r="E63" s="48">
        <f>Corn!$I$35</f>
        <v>329.78061615443005</v>
      </c>
      <c r="F63" s="48">
        <f>Corn!$I$35</f>
        <v>329.78061615443005</v>
      </c>
      <c r="G63" s="48">
        <f>Corn!$I$35</f>
        <v>329.78061615443005</v>
      </c>
      <c r="H63" s="94"/>
    </row>
    <row r="64" spans="1:8" x14ac:dyDescent="0.25">
      <c r="A64" s="8" t="s">
        <v>60</v>
      </c>
      <c r="B64" s="48">
        <f>Soybeans!$I$34</f>
        <v>56.587600000000037</v>
      </c>
      <c r="C64" s="48">
        <f>Soybeans!$I$34</f>
        <v>56.587600000000037</v>
      </c>
      <c r="D64" s="48">
        <f>Soybeans!$I$34</f>
        <v>56.587600000000037</v>
      </c>
      <c r="E64" s="48">
        <f>Soybeans!$I$34</f>
        <v>56.587600000000037</v>
      </c>
      <c r="F64" s="48">
        <f>Soybeans!$I$34</f>
        <v>56.587600000000037</v>
      </c>
      <c r="G64" s="48">
        <f>Soybeans!$I$34</f>
        <v>56.587600000000037</v>
      </c>
      <c r="H64" s="94"/>
    </row>
    <row r="65" spans="1:8" x14ac:dyDescent="0.25">
      <c r="A65" s="8" t="s">
        <v>62</v>
      </c>
      <c r="B65" s="48">
        <f>Soybeans!$I$35</f>
        <v>15.682400000000001</v>
      </c>
      <c r="C65" s="48">
        <f>Soybeans!$I$35</f>
        <v>15.682400000000001</v>
      </c>
      <c r="D65" s="48">
        <f>Soybeans!$I$35</f>
        <v>15.682400000000001</v>
      </c>
      <c r="E65" s="48">
        <f>Soybeans!$I$35</f>
        <v>15.682400000000001</v>
      </c>
      <c r="F65" s="48">
        <f>Soybeans!$I$35</f>
        <v>15.682400000000001</v>
      </c>
      <c r="G65" s="48">
        <f>Soybeans!$I$35</f>
        <v>15.682400000000001</v>
      </c>
      <c r="H65" s="94"/>
    </row>
    <row r="66" spans="1:8" x14ac:dyDescent="0.25">
      <c r="A66" s="8" t="s">
        <v>63</v>
      </c>
      <c r="B66" s="48">
        <f>Oats!$I$34</f>
        <v>-124.50133835212998</v>
      </c>
      <c r="C66" s="48">
        <f>Oats!$I$34</f>
        <v>-124.50133835212998</v>
      </c>
      <c r="D66" s="48">
        <f>Oats!$I$34</f>
        <v>-124.50133835212998</v>
      </c>
      <c r="E66" s="48">
        <f>Oats!$I$34</f>
        <v>-124.50133835212998</v>
      </c>
      <c r="F66" s="48">
        <f>Oats!$I$34</f>
        <v>-124.50133835212998</v>
      </c>
      <c r="G66" s="48">
        <f>Oats!$I$34</f>
        <v>-124.50133835212998</v>
      </c>
      <c r="H66" s="94"/>
    </row>
    <row r="67" spans="1:8" x14ac:dyDescent="0.25">
      <c r="A67" s="8" t="s">
        <v>64</v>
      </c>
      <c r="B67" s="48">
        <f>Oats!$I$35</f>
        <v>-160.91841929221994</v>
      </c>
      <c r="C67" s="48">
        <f>Oats!$I$35</f>
        <v>-160.91841929221994</v>
      </c>
      <c r="D67" s="48">
        <f>Oats!$I$35</f>
        <v>-160.91841929221994</v>
      </c>
      <c r="E67" s="48">
        <f>Oats!$I$35</f>
        <v>-160.91841929221994</v>
      </c>
      <c r="F67" s="48">
        <f>Oats!$I$35</f>
        <v>-160.91841929221994</v>
      </c>
      <c r="G67" s="48">
        <f>Oats!$I$35</f>
        <v>-160.91841929221994</v>
      </c>
      <c r="H67" s="94"/>
    </row>
    <row r="68" spans="1:8" x14ac:dyDescent="0.25">
      <c r="A68" s="8" t="s">
        <v>65</v>
      </c>
      <c r="B68" s="48">
        <f>'Alfalfa Est.'!$I$34</f>
        <v>-156.86190388969996</v>
      </c>
      <c r="C68" s="48">
        <f>'Alfalfa Est.'!$I$34</f>
        <v>-156.86190388969996</v>
      </c>
      <c r="D68" s="48">
        <f>'Alfalfa Est.'!$I$34</f>
        <v>-156.86190388969996</v>
      </c>
      <c r="E68" s="48">
        <f>'Alfalfa Est.'!$I$34</f>
        <v>-156.86190388969996</v>
      </c>
      <c r="F68" s="48">
        <f>'Alfalfa Est.'!$I$34</f>
        <v>-156.86190388969996</v>
      </c>
      <c r="G68" s="48">
        <f>'Alfalfa Est.'!$I$34</f>
        <v>-156.86190388969996</v>
      </c>
      <c r="H68" s="94"/>
    </row>
    <row r="69" spans="1:8" x14ac:dyDescent="0.25">
      <c r="A69" s="8" t="s">
        <v>66</v>
      </c>
      <c r="B69" s="48">
        <f>'Alfalfa Est.'!$I$35</f>
        <v>-86.645704615270006</v>
      </c>
      <c r="C69" s="48">
        <f>'Alfalfa Est.'!$I$35</f>
        <v>-86.645704615270006</v>
      </c>
      <c r="D69" s="48">
        <f>'Alfalfa Est.'!$I$35</f>
        <v>-86.645704615270006</v>
      </c>
      <c r="E69" s="48">
        <f>'Alfalfa Est.'!$I$35</f>
        <v>-86.645704615270006</v>
      </c>
      <c r="F69" s="48">
        <f>'Alfalfa Est.'!$I$35</f>
        <v>-86.645704615270006</v>
      </c>
      <c r="G69" s="48">
        <f>'Alfalfa Est.'!$I$35</f>
        <v>-86.645704615270006</v>
      </c>
      <c r="H69" s="94"/>
    </row>
    <row r="70" spans="1:8" x14ac:dyDescent="0.25">
      <c r="A70" s="8" t="s">
        <v>67</v>
      </c>
      <c r="B70" s="48">
        <f>Alfalfa!$I$34</f>
        <v>509.87741150606996</v>
      </c>
      <c r="C70" s="48">
        <f>Alfalfa!$I$34</f>
        <v>509.87741150606996</v>
      </c>
      <c r="D70" s="48">
        <f>Alfalfa!$I$34</f>
        <v>509.87741150606996</v>
      </c>
      <c r="E70" s="48">
        <f>Alfalfa!$I$34</f>
        <v>509.87741150606996</v>
      </c>
      <c r="F70" s="48">
        <f>Alfalfa!$I$34</f>
        <v>509.87741150606996</v>
      </c>
      <c r="G70" s="48">
        <f>Alfalfa!$I$34</f>
        <v>509.87741150606996</v>
      </c>
      <c r="H70" s="94"/>
    </row>
    <row r="71" spans="1:8" x14ac:dyDescent="0.25">
      <c r="A71" s="8" t="s">
        <v>68</v>
      </c>
      <c r="B71" s="48">
        <f>Alfalfa!$I$35</f>
        <v>399.41633586942999</v>
      </c>
      <c r="C71" s="48">
        <f>Alfalfa!$I$35</f>
        <v>399.41633586942999</v>
      </c>
      <c r="D71" s="48">
        <f>Alfalfa!$I$35</f>
        <v>399.41633586942999</v>
      </c>
      <c r="E71" s="48">
        <f>Alfalfa!$I$35</f>
        <v>399.41633586942999</v>
      </c>
      <c r="F71" s="48">
        <f>Alfalfa!$I$35</f>
        <v>399.41633586942999</v>
      </c>
      <c r="G71" s="48">
        <f>Alfalfa!$I$35</f>
        <v>399.41633586942999</v>
      </c>
      <c r="H71" s="94"/>
    </row>
    <row r="72" spans="1:8" x14ac:dyDescent="0.25">
      <c r="A72" s="75"/>
      <c r="B72" s="78"/>
      <c r="C72" s="78"/>
      <c r="D72" s="78"/>
      <c r="E72" s="78"/>
      <c r="F72" s="78"/>
      <c r="G72" s="78"/>
      <c r="H72" s="92"/>
    </row>
    <row r="73" spans="1:8" x14ac:dyDescent="0.25">
      <c r="A73" s="1" t="s">
        <v>57</v>
      </c>
      <c r="B73" s="47"/>
      <c r="C73" s="47"/>
      <c r="D73" s="47"/>
      <c r="E73" s="47"/>
      <c r="F73" s="47"/>
      <c r="G73" s="47"/>
      <c r="H73" s="93"/>
    </row>
    <row r="74" spans="1:8" x14ac:dyDescent="0.25">
      <c r="A74" s="8" t="s">
        <v>59</v>
      </c>
      <c r="B74" s="48">
        <f>Corn!$J$34</f>
        <v>899.06851355860999</v>
      </c>
      <c r="C74" s="48">
        <f>Corn!$J$34</f>
        <v>899.06851355860999</v>
      </c>
      <c r="D74" s="48">
        <f>Corn!$J$34</f>
        <v>899.06851355860999</v>
      </c>
      <c r="E74" s="48">
        <f>Corn!$J$34</f>
        <v>899.06851355860999</v>
      </c>
      <c r="F74" s="48">
        <f>Corn!$J$34</f>
        <v>899.06851355860999</v>
      </c>
      <c r="G74" s="48">
        <f>Corn!$J$34</f>
        <v>899.06851355860999</v>
      </c>
      <c r="H74" s="94"/>
    </row>
    <row r="75" spans="1:8" x14ac:dyDescent="0.25">
      <c r="A75" s="8" t="s">
        <v>61</v>
      </c>
      <c r="B75" s="48">
        <f>Corn!$J$35</f>
        <v>789.19305194057108</v>
      </c>
      <c r="C75" s="48">
        <f>Corn!$J$35</f>
        <v>789.19305194057108</v>
      </c>
      <c r="D75" s="48">
        <f>Corn!$J$35</f>
        <v>789.19305194057108</v>
      </c>
      <c r="E75" s="48">
        <f>Corn!$J$35</f>
        <v>789.19305194057108</v>
      </c>
      <c r="F75" s="48">
        <f>Corn!$J$35</f>
        <v>789.19305194057108</v>
      </c>
      <c r="G75" s="48">
        <f>Corn!$J$35</f>
        <v>789.19305194057108</v>
      </c>
      <c r="H75" s="94"/>
    </row>
    <row r="76" spans="1:8" x14ac:dyDescent="0.25">
      <c r="A76" s="8" t="s">
        <v>60</v>
      </c>
      <c r="B76" s="48">
        <f>Soybeans!$J$34</f>
        <v>481.55270000000007</v>
      </c>
      <c r="C76" s="48">
        <f>Soybeans!$J$34</f>
        <v>481.55270000000007</v>
      </c>
      <c r="D76" s="48">
        <f>Soybeans!$J$34</f>
        <v>481.55270000000007</v>
      </c>
      <c r="E76" s="48">
        <f>Soybeans!$J$34</f>
        <v>481.55270000000007</v>
      </c>
      <c r="F76" s="48">
        <f>Soybeans!$J$34</f>
        <v>481.55270000000007</v>
      </c>
      <c r="G76" s="48">
        <f>Soybeans!$J$34</f>
        <v>481.55270000000007</v>
      </c>
      <c r="H76" s="94"/>
    </row>
    <row r="77" spans="1:8" x14ac:dyDescent="0.25">
      <c r="A77" s="8" t="s">
        <v>62</v>
      </c>
      <c r="B77" s="48">
        <f>Soybeans!$J$35</f>
        <v>349.65840000000003</v>
      </c>
      <c r="C77" s="48">
        <f>Soybeans!$J$35</f>
        <v>349.65840000000003</v>
      </c>
      <c r="D77" s="48">
        <f>Soybeans!$J$35</f>
        <v>349.65840000000003</v>
      </c>
      <c r="E77" s="48">
        <f>Soybeans!$J$35</f>
        <v>349.65840000000003</v>
      </c>
      <c r="F77" s="48">
        <f>Soybeans!$J$35</f>
        <v>349.65840000000003</v>
      </c>
      <c r="G77" s="48">
        <f>Soybeans!$J$35</f>
        <v>349.65840000000003</v>
      </c>
      <c r="H77" s="94"/>
    </row>
    <row r="78" spans="1:8" x14ac:dyDescent="0.25">
      <c r="A78" s="8" t="s">
        <v>63</v>
      </c>
      <c r="B78" s="48">
        <f>Oats!$J$34</f>
        <v>-8.37794099584994</v>
      </c>
      <c r="C78" s="48">
        <f>Oats!$J$34</f>
        <v>-8.37794099584994</v>
      </c>
      <c r="D78" s="48">
        <f>Oats!$J$34</f>
        <v>-8.37794099584994</v>
      </c>
      <c r="E78" s="48">
        <f>Oats!$J$34</f>
        <v>-8.37794099584994</v>
      </c>
      <c r="F78" s="48">
        <f>Oats!$J$34</f>
        <v>-8.37794099584994</v>
      </c>
      <c r="G78" s="48">
        <f>Oats!$J$34</f>
        <v>-8.37794099584994</v>
      </c>
      <c r="H78" s="94"/>
    </row>
    <row r="79" spans="1:8" x14ac:dyDescent="0.25">
      <c r="A79" s="8" t="s">
        <v>64</v>
      </c>
      <c r="B79" s="48">
        <f>Oats!$J$35</f>
        <v>-3.7190526332299356</v>
      </c>
      <c r="C79" s="48">
        <f>Oats!$J$35</f>
        <v>-3.7190526332299356</v>
      </c>
      <c r="D79" s="48">
        <f>Oats!$J$35</f>
        <v>-3.7190526332299356</v>
      </c>
      <c r="E79" s="48">
        <f>Oats!$J$35</f>
        <v>-3.7190526332299356</v>
      </c>
      <c r="F79" s="48">
        <f>Oats!$J$35</f>
        <v>-3.7190526332299356</v>
      </c>
      <c r="G79" s="48">
        <f>Oats!$J$35</f>
        <v>-3.7190526332299356</v>
      </c>
      <c r="H79" s="94"/>
    </row>
    <row r="80" spans="1:8" x14ac:dyDescent="0.25">
      <c r="A80" s="8" t="s">
        <v>65</v>
      </c>
      <c r="B80" s="48">
        <f>'Alfalfa Est.'!$J$34</f>
        <v>-309.45028157699994</v>
      </c>
      <c r="C80" s="48">
        <f>'Alfalfa Est.'!$J$34</f>
        <v>-309.45028157699994</v>
      </c>
      <c r="D80" s="48">
        <f>'Alfalfa Est.'!$J$34</f>
        <v>-309.45028157699994</v>
      </c>
      <c r="E80" s="48">
        <f>'Alfalfa Est.'!$J$34</f>
        <v>-309.45028157699994</v>
      </c>
      <c r="F80" s="48">
        <f>'Alfalfa Est.'!$J$34</f>
        <v>-309.45028157699994</v>
      </c>
      <c r="G80" s="48">
        <f>'Alfalfa Est.'!$J$34</f>
        <v>-309.45028157699994</v>
      </c>
      <c r="H80" s="94"/>
    </row>
    <row r="81" spans="1:8" x14ac:dyDescent="0.25">
      <c r="A81" s="8" t="s">
        <v>66</v>
      </c>
      <c r="B81" s="48">
        <f>'Alfalfa Est.'!$J$35</f>
        <v>-314.21850385835995</v>
      </c>
      <c r="C81" s="48">
        <f>'Alfalfa Est.'!$J$35</f>
        <v>-314.21850385835995</v>
      </c>
      <c r="D81" s="48">
        <f>'Alfalfa Est.'!$J$35</f>
        <v>-314.21850385835995</v>
      </c>
      <c r="E81" s="48">
        <f>'Alfalfa Est.'!$J$35</f>
        <v>-314.21850385835995</v>
      </c>
      <c r="F81" s="48">
        <f>'Alfalfa Est.'!$J$35</f>
        <v>-314.21850385835995</v>
      </c>
      <c r="G81" s="48">
        <f>'Alfalfa Est.'!$J$35</f>
        <v>-314.21850385835995</v>
      </c>
      <c r="H81" s="94"/>
    </row>
    <row r="82" spans="1:8" x14ac:dyDescent="0.25">
      <c r="A82" s="8" t="s">
        <v>67</v>
      </c>
      <c r="B82" s="48">
        <f>Alfalfa!$J$34</f>
        <v>349.70284752514004</v>
      </c>
      <c r="C82" s="48">
        <f>Alfalfa!$J$34</f>
        <v>349.70284752514004</v>
      </c>
      <c r="D82" s="48">
        <f>Alfalfa!$J$34</f>
        <v>349.70284752514004</v>
      </c>
      <c r="E82" s="48">
        <f>Alfalfa!$J$34</f>
        <v>349.70284752514004</v>
      </c>
      <c r="F82" s="48">
        <f>Alfalfa!$J$34</f>
        <v>349.70284752514004</v>
      </c>
      <c r="G82" s="48">
        <f>Alfalfa!$J$34</f>
        <v>349.70284752514004</v>
      </c>
      <c r="H82" s="94"/>
    </row>
    <row r="83" spans="1:8" x14ac:dyDescent="0.25">
      <c r="A83" s="8" t="s">
        <v>68</v>
      </c>
      <c r="B83" s="48">
        <f>Alfalfa!$J$35</f>
        <v>261.68588332893</v>
      </c>
      <c r="C83" s="48">
        <f>Alfalfa!$J$35</f>
        <v>261.68588332893</v>
      </c>
      <c r="D83" s="48">
        <f>Alfalfa!$J$35</f>
        <v>261.68588332893</v>
      </c>
      <c r="E83" s="48">
        <f>Alfalfa!$J$35</f>
        <v>261.68588332893</v>
      </c>
      <c r="F83" s="48">
        <f>Alfalfa!$J$35</f>
        <v>261.68588332893</v>
      </c>
      <c r="G83" s="48">
        <f>Alfalfa!$J$35</f>
        <v>261.68588332893</v>
      </c>
      <c r="H83" s="94"/>
    </row>
    <row r="84" spans="1:8" ht="15.75" thickBot="1" x14ac:dyDescent="0.3">
      <c r="A84" s="25"/>
      <c r="B84" s="23"/>
      <c r="C84" s="23"/>
      <c r="D84" s="23"/>
      <c r="E84" s="23"/>
      <c r="F84" s="23"/>
      <c r="G84" s="23"/>
      <c r="H84" s="89"/>
    </row>
    <row r="90" spans="1:8" ht="15.75" thickBot="1" x14ac:dyDescent="0.3">
      <c r="A90" s="115" t="s">
        <v>73</v>
      </c>
      <c r="B90" s="115"/>
      <c r="C90" s="115"/>
      <c r="D90" s="115"/>
      <c r="E90" s="115"/>
      <c r="F90" s="115"/>
      <c r="G90" s="115"/>
      <c r="H90" s="81"/>
    </row>
    <row r="91" spans="1:8" ht="15.75" thickBot="1" x14ac:dyDescent="0.3">
      <c r="A91" s="5"/>
      <c r="B91" s="116" t="s">
        <v>71</v>
      </c>
      <c r="C91" s="116"/>
      <c r="D91" s="116"/>
      <c r="E91" s="116"/>
      <c r="F91" s="116"/>
      <c r="G91" s="116"/>
      <c r="H91" s="82"/>
    </row>
    <row r="92" spans="1:8" x14ac:dyDescent="0.25">
      <c r="A92" s="4"/>
      <c r="B92" s="44" t="s">
        <v>42</v>
      </c>
      <c r="C92" s="44" t="s">
        <v>43</v>
      </c>
      <c r="D92" s="44" t="s">
        <v>44</v>
      </c>
      <c r="E92" s="44" t="s">
        <v>45</v>
      </c>
      <c r="F92" s="44" t="s">
        <v>46</v>
      </c>
      <c r="G92" s="44" t="s">
        <v>47</v>
      </c>
      <c r="H92" s="83"/>
    </row>
    <row r="93" spans="1:8" ht="15.75" thickBot="1" x14ac:dyDescent="0.3">
      <c r="A93" s="45" t="s">
        <v>48</v>
      </c>
      <c r="B93" s="7" t="s">
        <v>49</v>
      </c>
      <c r="C93" s="7" t="s">
        <v>50</v>
      </c>
      <c r="D93" s="7" t="s">
        <v>51</v>
      </c>
      <c r="E93" s="7" t="s">
        <v>52</v>
      </c>
      <c r="F93" s="7" t="s">
        <v>53</v>
      </c>
      <c r="G93" s="7" t="s">
        <v>54</v>
      </c>
      <c r="H93" s="84"/>
    </row>
    <row r="94" spans="1:8" x14ac:dyDescent="0.25">
      <c r="A94" s="1" t="s">
        <v>55</v>
      </c>
      <c r="B94" s="1"/>
      <c r="C94" s="75"/>
      <c r="D94" s="75"/>
      <c r="E94" s="75"/>
      <c r="F94" s="75"/>
      <c r="G94" s="75"/>
      <c r="H94" s="85"/>
    </row>
    <row r="95" spans="1:8" x14ac:dyDescent="0.25">
      <c r="A95" s="8" t="s">
        <v>59</v>
      </c>
      <c r="B95" s="51">
        <f>B6*B50</f>
        <v>27787.465382123522</v>
      </c>
      <c r="C95" s="46">
        <f t="shared" ref="C95:G95" si="1">C6*C50</f>
        <v>0</v>
      </c>
      <c r="D95" s="46">
        <f t="shared" si="1"/>
        <v>0</v>
      </c>
      <c r="E95" s="46">
        <f t="shared" si="1"/>
        <v>0</v>
      </c>
      <c r="F95" s="46">
        <f t="shared" si="1"/>
        <v>0</v>
      </c>
      <c r="G95" s="46">
        <f t="shared" si="1"/>
        <v>0</v>
      </c>
      <c r="H95" s="91"/>
    </row>
    <row r="96" spans="1:8" x14ac:dyDescent="0.25">
      <c r="A96" s="8" t="s">
        <v>61</v>
      </c>
      <c r="B96" s="46">
        <f>B7*B51</f>
        <v>16197.81414215244</v>
      </c>
      <c r="C96" s="46">
        <f t="shared" ref="C96:G96" si="2">C7*C51</f>
        <v>16197.81414215244</v>
      </c>
      <c r="D96" s="46">
        <f t="shared" si="2"/>
        <v>16197.81414215244</v>
      </c>
      <c r="E96" s="46">
        <f t="shared" si="2"/>
        <v>16197.81414215244</v>
      </c>
      <c r="F96" s="46">
        <f t="shared" si="2"/>
        <v>16197.81414215244</v>
      </c>
      <c r="G96" s="50">
        <f t="shared" si="2"/>
        <v>16197.81414215244</v>
      </c>
      <c r="H96" s="95"/>
    </row>
    <row r="97" spans="1:8" x14ac:dyDescent="0.25">
      <c r="A97" s="8" t="s">
        <v>60</v>
      </c>
      <c r="B97" s="46">
        <f t="shared" ref="B97:G104" si="3">B8*B52</f>
        <v>25700.51999999999</v>
      </c>
      <c r="C97" s="46">
        <f t="shared" si="3"/>
        <v>0</v>
      </c>
      <c r="D97" s="46">
        <f t="shared" si="3"/>
        <v>0</v>
      </c>
      <c r="E97" s="46">
        <f t="shared" si="3"/>
        <v>0</v>
      </c>
      <c r="F97" s="46">
        <f t="shared" si="3"/>
        <v>0</v>
      </c>
      <c r="G97" s="46">
        <f t="shared" si="3"/>
        <v>0</v>
      </c>
      <c r="H97" s="91"/>
    </row>
    <row r="98" spans="1:8" x14ac:dyDescent="0.25">
      <c r="A98" s="8" t="s">
        <v>62</v>
      </c>
      <c r="B98" s="46">
        <f t="shared" si="3"/>
        <v>10466.567999999994</v>
      </c>
      <c r="C98" s="46">
        <f t="shared" si="3"/>
        <v>10466.567999999994</v>
      </c>
      <c r="D98" s="46">
        <f t="shared" si="3"/>
        <v>10466.567999999994</v>
      </c>
      <c r="E98" s="46">
        <f t="shared" si="3"/>
        <v>10466.567999999994</v>
      </c>
      <c r="F98" s="46">
        <f t="shared" si="3"/>
        <v>10466.567999999994</v>
      </c>
      <c r="G98" s="46">
        <f t="shared" si="3"/>
        <v>10466.567999999994</v>
      </c>
      <c r="H98" s="91"/>
    </row>
    <row r="99" spans="1:8" x14ac:dyDescent="0.25">
      <c r="A99" s="8" t="s">
        <v>63</v>
      </c>
      <c r="B99" s="46">
        <f t="shared" si="3"/>
        <v>0</v>
      </c>
      <c r="C99" s="46">
        <f t="shared" si="3"/>
        <v>0</v>
      </c>
      <c r="D99" s="46">
        <f t="shared" si="3"/>
        <v>0</v>
      </c>
      <c r="E99" s="46">
        <f t="shared" si="3"/>
        <v>0</v>
      </c>
      <c r="F99" s="46">
        <f t="shared" si="3"/>
        <v>0</v>
      </c>
      <c r="G99" s="46">
        <f t="shared" si="3"/>
        <v>0</v>
      </c>
      <c r="H99" s="91"/>
    </row>
    <row r="100" spans="1:8" x14ac:dyDescent="0.25">
      <c r="A100" s="8" t="s">
        <v>64</v>
      </c>
      <c r="B100" s="46">
        <f t="shared" si="3"/>
        <v>0</v>
      </c>
      <c r="C100" s="46">
        <f t="shared" si="3"/>
        <v>0</v>
      </c>
      <c r="D100" s="46">
        <f t="shared" si="3"/>
        <v>0</v>
      </c>
      <c r="E100" s="46">
        <f t="shared" si="3"/>
        <v>0</v>
      </c>
      <c r="F100" s="46">
        <f t="shared" si="3"/>
        <v>0</v>
      </c>
      <c r="G100" s="46">
        <f t="shared" si="3"/>
        <v>0</v>
      </c>
      <c r="H100" s="91"/>
    </row>
    <row r="101" spans="1:8" x14ac:dyDescent="0.25">
      <c r="A101" s="8" t="s">
        <v>65</v>
      </c>
      <c r="B101" s="46">
        <f t="shared" si="3"/>
        <v>0</v>
      </c>
      <c r="C101" s="46">
        <f t="shared" si="3"/>
        <v>0</v>
      </c>
      <c r="D101" s="46">
        <f t="shared" si="3"/>
        <v>0</v>
      </c>
      <c r="E101" s="46">
        <f t="shared" si="3"/>
        <v>0</v>
      </c>
      <c r="F101" s="46">
        <f t="shared" si="3"/>
        <v>0</v>
      </c>
      <c r="G101" s="46">
        <f t="shared" si="3"/>
        <v>0</v>
      </c>
      <c r="H101" s="91"/>
    </row>
    <row r="102" spans="1:8" x14ac:dyDescent="0.25">
      <c r="A102" s="8" t="s">
        <v>66</v>
      </c>
      <c r="B102" s="46">
        <f t="shared" si="3"/>
        <v>0</v>
      </c>
      <c r="C102" s="46">
        <f t="shared" si="3"/>
        <v>0</v>
      </c>
      <c r="D102" s="46">
        <f t="shared" si="3"/>
        <v>0</v>
      </c>
      <c r="E102" s="46">
        <f t="shared" si="3"/>
        <v>0</v>
      </c>
      <c r="F102" s="46">
        <f t="shared" si="3"/>
        <v>0</v>
      </c>
      <c r="G102" s="46">
        <f t="shared" si="3"/>
        <v>0</v>
      </c>
      <c r="H102" s="91"/>
    </row>
    <row r="103" spans="1:8" x14ac:dyDescent="0.25">
      <c r="A103" s="8" t="s">
        <v>67</v>
      </c>
      <c r="B103" s="46">
        <f t="shared" si="3"/>
        <v>0</v>
      </c>
      <c r="C103" s="46">
        <f t="shared" si="3"/>
        <v>0</v>
      </c>
      <c r="D103" s="46">
        <f t="shared" si="3"/>
        <v>0</v>
      </c>
      <c r="E103" s="46">
        <f t="shared" si="3"/>
        <v>0</v>
      </c>
      <c r="F103" s="46">
        <f t="shared" si="3"/>
        <v>0</v>
      </c>
      <c r="G103" s="46">
        <f t="shared" si="3"/>
        <v>0</v>
      </c>
      <c r="H103" s="91"/>
    </row>
    <row r="104" spans="1:8" x14ac:dyDescent="0.25">
      <c r="A104" s="8" t="s">
        <v>68</v>
      </c>
      <c r="B104" s="46">
        <f t="shared" si="3"/>
        <v>0</v>
      </c>
      <c r="C104" s="46">
        <f t="shared" si="3"/>
        <v>0</v>
      </c>
      <c r="D104" s="46">
        <f t="shared" si="3"/>
        <v>0</v>
      </c>
      <c r="E104" s="46">
        <f t="shared" si="3"/>
        <v>0</v>
      </c>
      <c r="F104" s="46">
        <f t="shared" si="3"/>
        <v>0</v>
      </c>
      <c r="G104" s="46">
        <f t="shared" si="3"/>
        <v>0</v>
      </c>
      <c r="H104" s="91"/>
    </row>
    <row r="105" spans="1:8" x14ac:dyDescent="0.25">
      <c r="A105" s="10"/>
      <c r="B105" s="78"/>
      <c r="C105" s="78"/>
      <c r="D105" s="78"/>
      <c r="E105" s="78"/>
      <c r="F105" s="78"/>
      <c r="G105" s="78"/>
      <c r="H105" s="92"/>
    </row>
    <row r="106" spans="1:8" x14ac:dyDescent="0.25">
      <c r="A106" s="1" t="s">
        <v>56</v>
      </c>
      <c r="B106" s="47"/>
      <c r="C106" s="47"/>
      <c r="D106" s="47"/>
      <c r="E106" s="47"/>
      <c r="F106" s="47"/>
      <c r="G106" s="47"/>
      <c r="H106" s="93"/>
    </row>
    <row r="107" spans="1:8" x14ac:dyDescent="0.25">
      <c r="A107" s="8" t="s">
        <v>59</v>
      </c>
      <c r="B107" s="46">
        <f t="shared" ref="B107:G116" si="4">B18*B62</f>
        <v>0</v>
      </c>
      <c r="C107" s="46">
        <f t="shared" si="4"/>
        <v>32617.669190216046</v>
      </c>
      <c r="D107" s="46">
        <f t="shared" si="4"/>
        <v>0</v>
      </c>
      <c r="E107" s="46">
        <f t="shared" si="4"/>
        <v>0</v>
      </c>
      <c r="F107" s="46">
        <f t="shared" si="4"/>
        <v>0</v>
      </c>
      <c r="G107" s="46">
        <f t="shared" si="4"/>
        <v>0</v>
      </c>
      <c r="H107" s="91"/>
    </row>
    <row r="108" spans="1:8" x14ac:dyDescent="0.25">
      <c r="A108" s="8" t="s">
        <v>61</v>
      </c>
      <c r="B108" s="46">
        <f t="shared" si="4"/>
        <v>0</v>
      </c>
      <c r="C108" s="46">
        <f t="shared" si="4"/>
        <v>0</v>
      </c>
      <c r="D108" s="46">
        <f t="shared" si="4"/>
        <v>0</v>
      </c>
      <c r="E108" s="46">
        <f t="shared" si="4"/>
        <v>0</v>
      </c>
      <c r="F108" s="46">
        <f t="shared" si="4"/>
        <v>0</v>
      </c>
      <c r="G108" s="46">
        <f t="shared" si="4"/>
        <v>0</v>
      </c>
      <c r="H108" s="91"/>
    </row>
    <row r="109" spans="1:8" x14ac:dyDescent="0.25">
      <c r="A109" s="8" t="s">
        <v>60</v>
      </c>
      <c r="B109" s="46">
        <f t="shared" si="4"/>
        <v>0</v>
      </c>
      <c r="C109" s="46">
        <f t="shared" si="4"/>
        <v>0</v>
      </c>
      <c r="D109" s="46">
        <f t="shared" si="4"/>
        <v>0</v>
      </c>
      <c r="E109" s="46">
        <f t="shared" si="4"/>
        <v>0</v>
      </c>
      <c r="F109" s="46">
        <f t="shared" si="4"/>
        <v>0</v>
      </c>
      <c r="G109" s="46">
        <f t="shared" si="4"/>
        <v>0</v>
      </c>
      <c r="H109" s="91"/>
    </row>
    <row r="110" spans="1:8" x14ac:dyDescent="0.25">
      <c r="A110" s="8" t="s">
        <v>62</v>
      </c>
      <c r="B110" s="46">
        <f t="shared" si="4"/>
        <v>0</v>
      </c>
      <c r="C110" s="46">
        <f t="shared" si="4"/>
        <v>0</v>
      </c>
      <c r="D110" s="46">
        <f t="shared" si="4"/>
        <v>0</v>
      </c>
      <c r="E110" s="46">
        <f t="shared" si="4"/>
        <v>0</v>
      </c>
      <c r="F110" s="46">
        <f t="shared" si="4"/>
        <v>0</v>
      </c>
      <c r="G110" s="46">
        <f t="shared" si="4"/>
        <v>0</v>
      </c>
      <c r="H110" s="91"/>
    </row>
    <row r="111" spans="1:8" x14ac:dyDescent="0.25">
      <c r="A111" s="8" t="s">
        <v>63</v>
      </c>
      <c r="B111" s="46">
        <f t="shared" si="4"/>
        <v>0</v>
      </c>
      <c r="C111" s="46">
        <f t="shared" si="4"/>
        <v>-14940.160602255597</v>
      </c>
      <c r="D111" s="46">
        <f t="shared" si="4"/>
        <v>-14940.160602255597</v>
      </c>
      <c r="E111" s="46">
        <f t="shared" si="4"/>
        <v>0</v>
      </c>
      <c r="F111" s="46">
        <f t="shared" si="4"/>
        <v>0</v>
      </c>
      <c r="G111" s="46">
        <f t="shared" si="4"/>
        <v>0</v>
      </c>
      <c r="H111" s="91"/>
    </row>
    <row r="112" spans="1:8" x14ac:dyDescent="0.25">
      <c r="A112" s="8" t="s">
        <v>64</v>
      </c>
      <c r="B112" s="46">
        <f t="shared" si="4"/>
        <v>0</v>
      </c>
      <c r="C112" s="46">
        <f t="shared" si="4"/>
        <v>0</v>
      </c>
      <c r="D112" s="46">
        <f t="shared" si="4"/>
        <v>0</v>
      </c>
      <c r="E112" s="46">
        <f t="shared" si="4"/>
        <v>0</v>
      </c>
      <c r="F112" s="46">
        <f t="shared" si="4"/>
        <v>0</v>
      </c>
      <c r="G112" s="46">
        <f t="shared" si="4"/>
        <v>0</v>
      </c>
      <c r="H112" s="91"/>
    </row>
    <row r="113" spans="1:8" x14ac:dyDescent="0.25">
      <c r="A113" s="8" t="s">
        <v>65</v>
      </c>
      <c r="B113" s="46">
        <f t="shared" si="4"/>
        <v>0</v>
      </c>
      <c r="C113" s="46">
        <f t="shared" si="4"/>
        <v>-18823.428466763995</v>
      </c>
      <c r="D113" s="46">
        <f t="shared" si="4"/>
        <v>-18823.428466763995</v>
      </c>
      <c r="E113" s="46">
        <f t="shared" si="4"/>
        <v>0</v>
      </c>
      <c r="F113" s="46">
        <f t="shared" si="4"/>
        <v>0</v>
      </c>
      <c r="G113" s="46">
        <f t="shared" si="4"/>
        <v>0</v>
      </c>
      <c r="H113" s="91"/>
    </row>
    <row r="114" spans="1:8" x14ac:dyDescent="0.25">
      <c r="A114" s="8" t="s">
        <v>66</v>
      </c>
      <c r="B114" s="46">
        <f t="shared" si="4"/>
        <v>0</v>
      </c>
      <c r="C114" s="46">
        <f t="shared" si="4"/>
        <v>0</v>
      </c>
      <c r="D114" s="46">
        <f t="shared" si="4"/>
        <v>0</v>
      </c>
      <c r="E114" s="46">
        <f t="shared" si="4"/>
        <v>0</v>
      </c>
      <c r="F114" s="46">
        <f t="shared" si="4"/>
        <v>0</v>
      </c>
      <c r="G114" s="46">
        <f t="shared" si="4"/>
        <v>0</v>
      </c>
      <c r="H114" s="91"/>
    </row>
    <row r="115" spans="1:8" x14ac:dyDescent="0.25">
      <c r="A115" s="8" t="s">
        <v>67</v>
      </c>
      <c r="B115" s="46">
        <f t="shared" si="4"/>
        <v>0</v>
      </c>
      <c r="C115" s="46">
        <f t="shared" si="4"/>
        <v>0</v>
      </c>
      <c r="D115" s="46">
        <f t="shared" si="4"/>
        <v>61185.289380728398</v>
      </c>
      <c r="E115" s="46">
        <f t="shared" si="4"/>
        <v>91777.93407109259</v>
      </c>
      <c r="F115" s="46">
        <f t="shared" si="4"/>
        <v>0</v>
      </c>
      <c r="G115" s="46">
        <f t="shared" si="4"/>
        <v>0</v>
      </c>
      <c r="H115" s="91"/>
    </row>
    <row r="116" spans="1:8" x14ac:dyDescent="0.25">
      <c r="A116" s="8" t="s">
        <v>68</v>
      </c>
      <c r="B116" s="46">
        <f t="shared" si="4"/>
        <v>0</v>
      </c>
      <c r="C116" s="46">
        <f t="shared" si="4"/>
        <v>0</v>
      </c>
      <c r="D116" s="46">
        <f t="shared" si="4"/>
        <v>0</v>
      </c>
      <c r="E116" s="46">
        <f t="shared" si="4"/>
        <v>0</v>
      </c>
      <c r="F116" s="46">
        <f t="shared" si="4"/>
        <v>0</v>
      </c>
      <c r="G116" s="46">
        <f t="shared" si="4"/>
        <v>0</v>
      </c>
      <c r="H116" s="91"/>
    </row>
    <row r="117" spans="1:8" x14ac:dyDescent="0.25">
      <c r="A117" s="75"/>
      <c r="B117" s="78"/>
      <c r="C117" s="78"/>
      <c r="D117" s="78"/>
      <c r="E117" s="78"/>
      <c r="F117" s="78"/>
      <c r="G117" s="78"/>
      <c r="H117" s="92"/>
    </row>
    <row r="118" spans="1:8" x14ac:dyDescent="0.25">
      <c r="A118" s="1" t="s">
        <v>57</v>
      </c>
      <c r="B118" s="47"/>
      <c r="C118" s="47"/>
      <c r="D118" s="47"/>
      <c r="E118" s="47"/>
      <c r="F118" s="47"/>
      <c r="G118" s="47"/>
      <c r="H118" s="93"/>
    </row>
    <row r="119" spans="1:8" x14ac:dyDescent="0.25">
      <c r="A119" s="8" t="s">
        <v>59</v>
      </c>
      <c r="B119" s="46">
        <f t="shared" ref="B119:G128" si="5">B30*B74</f>
        <v>0</v>
      </c>
      <c r="C119" s="46">
        <f t="shared" si="5"/>
        <v>0</v>
      </c>
      <c r="D119" s="46">
        <f t="shared" si="5"/>
        <v>0</v>
      </c>
      <c r="E119" s="46">
        <f t="shared" si="5"/>
        <v>53944.1108135166</v>
      </c>
      <c r="F119" s="46">
        <f t="shared" si="5"/>
        <v>53944.1108135166</v>
      </c>
      <c r="G119" s="46">
        <f t="shared" si="5"/>
        <v>53944.1108135166</v>
      </c>
      <c r="H119" s="91"/>
    </row>
    <row r="120" spans="1:8" x14ac:dyDescent="0.25">
      <c r="A120" s="8" t="s">
        <v>61</v>
      </c>
      <c r="B120" s="46">
        <f t="shared" si="5"/>
        <v>0</v>
      </c>
      <c r="C120" s="46">
        <f t="shared" si="5"/>
        <v>0</v>
      </c>
      <c r="D120" s="46">
        <f t="shared" si="5"/>
        <v>0</v>
      </c>
      <c r="E120" s="46">
        <f t="shared" si="5"/>
        <v>0</v>
      </c>
      <c r="F120" s="46">
        <f t="shared" si="5"/>
        <v>0</v>
      </c>
      <c r="G120" s="46">
        <f t="shared" si="5"/>
        <v>0</v>
      </c>
      <c r="H120" s="91"/>
    </row>
    <row r="121" spans="1:8" x14ac:dyDescent="0.25">
      <c r="A121" s="8" t="s">
        <v>60</v>
      </c>
      <c r="B121" s="46">
        <f t="shared" si="5"/>
        <v>0</v>
      </c>
      <c r="C121" s="46">
        <f t="shared" si="5"/>
        <v>0</v>
      </c>
      <c r="D121" s="46">
        <f t="shared" si="5"/>
        <v>0</v>
      </c>
      <c r="E121" s="46">
        <f t="shared" si="5"/>
        <v>0</v>
      </c>
      <c r="F121" s="46">
        <f t="shared" si="5"/>
        <v>28893.162000000004</v>
      </c>
      <c r="G121" s="46">
        <f t="shared" si="5"/>
        <v>28893.162000000004</v>
      </c>
      <c r="H121" s="91"/>
    </row>
    <row r="122" spans="1:8" x14ac:dyDescent="0.25">
      <c r="A122" s="8" t="s">
        <v>62</v>
      </c>
      <c r="B122" s="46">
        <f t="shared" si="5"/>
        <v>0</v>
      </c>
      <c r="C122" s="46">
        <f t="shared" si="5"/>
        <v>0</v>
      </c>
      <c r="D122" s="46">
        <f t="shared" si="5"/>
        <v>0</v>
      </c>
      <c r="E122" s="46">
        <f t="shared" si="5"/>
        <v>0</v>
      </c>
      <c r="F122" s="46">
        <f t="shared" si="5"/>
        <v>0</v>
      </c>
      <c r="G122" s="46">
        <f t="shared" si="5"/>
        <v>0</v>
      </c>
      <c r="H122" s="91"/>
    </row>
    <row r="123" spans="1:8" x14ac:dyDescent="0.25">
      <c r="A123" s="8" t="s">
        <v>63</v>
      </c>
      <c r="B123" s="46">
        <f t="shared" si="5"/>
        <v>0</v>
      </c>
      <c r="C123" s="46">
        <f t="shared" si="5"/>
        <v>0</v>
      </c>
      <c r="D123" s="46">
        <f t="shared" si="5"/>
        <v>0</v>
      </c>
      <c r="E123" s="46">
        <f t="shared" si="5"/>
        <v>0</v>
      </c>
      <c r="F123" s="46">
        <f t="shared" si="5"/>
        <v>0</v>
      </c>
      <c r="G123" s="46">
        <f t="shared" si="5"/>
        <v>-502.6764597509964</v>
      </c>
      <c r="H123" s="91"/>
    </row>
    <row r="124" spans="1:8" x14ac:dyDescent="0.25">
      <c r="A124" s="8" t="s">
        <v>64</v>
      </c>
      <c r="B124" s="46">
        <f t="shared" si="5"/>
        <v>0</v>
      </c>
      <c r="C124" s="46">
        <f t="shared" si="5"/>
        <v>0</v>
      </c>
      <c r="D124" s="46">
        <f t="shared" si="5"/>
        <v>0</v>
      </c>
      <c r="E124" s="46">
        <f t="shared" si="5"/>
        <v>0</v>
      </c>
      <c r="F124" s="46">
        <f t="shared" si="5"/>
        <v>0</v>
      </c>
      <c r="G124" s="46">
        <f t="shared" si="5"/>
        <v>0</v>
      </c>
      <c r="H124" s="91"/>
    </row>
    <row r="125" spans="1:8" x14ac:dyDescent="0.25">
      <c r="A125" s="8" t="s">
        <v>65</v>
      </c>
      <c r="B125" s="46">
        <f t="shared" si="5"/>
        <v>0</v>
      </c>
      <c r="C125" s="46">
        <f t="shared" si="5"/>
        <v>0</v>
      </c>
      <c r="D125" s="46">
        <f t="shared" si="5"/>
        <v>0</v>
      </c>
      <c r="E125" s="46">
        <f t="shared" si="5"/>
        <v>0</v>
      </c>
      <c r="F125" s="46">
        <f t="shared" si="5"/>
        <v>0</v>
      </c>
      <c r="G125" s="46">
        <f t="shared" si="5"/>
        <v>-18567.016894619996</v>
      </c>
      <c r="H125" s="91"/>
    </row>
    <row r="126" spans="1:8" x14ac:dyDescent="0.25">
      <c r="A126" s="8" t="s">
        <v>66</v>
      </c>
      <c r="B126" s="46">
        <f t="shared" si="5"/>
        <v>0</v>
      </c>
      <c r="C126" s="46">
        <f t="shared" si="5"/>
        <v>0</v>
      </c>
      <c r="D126" s="46">
        <f t="shared" si="5"/>
        <v>0</v>
      </c>
      <c r="E126" s="46">
        <f t="shared" si="5"/>
        <v>0</v>
      </c>
      <c r="F126" s="46">
        <f t="shared" si="5"/>
        <v>0</v>
      </c>
      <c r="G126" s="46">
        <f t="shared" si="5"/>
        <v>0</v>
      </c>
      <c r="H126" s="91"/>
    </row>
    <row r="127" spans="1:8" x14ac:dyDescent="0.25">
      <c r="A127" s="8" t="s">
        <v>67</v>
      </c>
      <c r="B127" s="46">
        <f t="shared" si="5"/>
        <v>0</v>
      </c>
      <c r="C127" s="46">
        <f t="shared" si="5"/>
        <v>0</v>
      </c>
      <c r="D127" s="46">
        <f t="shared" si="5"/>
        <v>0</v>
      </c>
      <c r="E127" s="46">
        <f t="shared" si="5"/>
        <v>0</v>
      </c>
      <c r="F127" s="46">
        <f t="shared" si="5"/>
        <v>41964.341703016806</v>
      </c>
      <c r="G127" s="46">
        <f t="shared" si="5"/>
        <v>20982.170851508403</v>
      </c>
      <c r="H127" s="91"/>
    </row>
    <row r="128" spans="1:8" x14ac:dyDescent="0.25">
      <c r="A128" s="8" t="s">
        <v>68</v>
      </c>
      <c r="B128" s="46">
        <f t="shared" si="5"/>
        <v>0</v>
      </c>
      <c r="C128" s="46">
        <f t="shared" si="5"/>
        <v>0</v>
      </c>
      <c r="D128" s="46">
        <f t="shared" si="5"/>
        <v>0</v>
      </c>
      <c r="E128" s="46">
        <f t="shared" si="5"/>
        <v>0</v>
      </c>
      <c r="F128" s="46">
        <f t="shared" si="5"/>
        <v>0</v>
      </c>
      <c r="G128" s="46">
        <f t="shared" si="5"/>
        <v>0</v>
      </c>
      <c r="H128" s="91"/>
    </row>
    <row r="129" spans="1:8" x14ac:dyDescent="0.25">
      <c r="A129" s="8"/>
      <c r="B129" s="46"/>
      <c r="C129" s="48"/>
      <c r="D129" s="48"/>
      <c r="E129" s="48"/>
      <c r="F129" s="48"/>
      <c r="G129" s="48"/>
      <c r="H129" s="94"/>
    </row>
    <row r="130" spans="1:8" ht="15.75" thickBot="1" x14ac:dyDescent="0.3">
      <c r="A130" s="25" t="s">
        <v>74</v>
      </c>
      <c r="B130" s="49">
        <f>SUM(B95:B128)</f>
        <v>80152.367524275949</v>
      </c>
      <c r="C130" s="49">
        <f t="shared" ref="C130:G130" si="6">SUM(C95:C128)</f>
        <v>25518.462263348883</v>
      </c>
      <c r="D130" s="49">
        <f t="shared" si="6"/>
        <v>54086.082453861236</v>
      </c>
      <c r="E130" s="49">
        <f t="shared" si="6"/>
        <v>172386.42702676164</v>
      </c>
      <c r="F130" s="49">
        <f t="shared" si="6"/>
        <v>151465.99665868585</v>
      </c>
      <c r="G130" s="49">
        <f t="shared" si="6"/>
        <v>111414.13245280646</v>
      </c>
      <c r="H130" s="96"/>
    </row>
  </sheetData>
  <sheetProtection algorithmName="SHA-512" hashValue="B2D95xXxfiYHvIZJO56k3kzAyKCtI407rNGPCGXubuMkqC6MnsoHznWhlb4kNEYPspBZGt0ZpofG5O+BJgLGmw==" saltValue="+2J10sWnqS++A5FajJb51A==" spinCount="100000" sheet="1" objects="1" scenarios="1"/>
  <mergeCells count="7">
    <mergeCell ref="I9:M12"/>
    <mergeCell ref="B91:G91"/>
    <mergeCell ref="A1:G1"/>
    <mergeCell ref="B2:G2"/>
    <mergeCell ref="A45:G45"/>
    <mergeCell ref="B46:G46"/>
    <mergeCell ref="A90:G9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Corn</vt:lpstr>
      <vt:lpstr>Soybeans</vt:lpstr>
      <vt:lpstr>Oats</vt:lpstr>
      <vt:lpstr>Alfalfa Est.</vt:lpstr>
      <vt:lpstr>Alfalfa</vt:lpstr>
      <vt:lpstr>Planning Tables</vt:lpstr>
    </vt:vector>
  </TitlesOfParts>
  <Company>University of Minnesota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King</dc:creator>
  <cp:lastModifiedBy>Robert King</cp:lastModifiedBy>
  <dcterms:created xsi:type="dcterms:W3CDTF">2015-11-11T18:16:08Z</dcterms:created>
  <dcterms:modified xsi:type="dcterms:W3CDTF">2016-01-28T17:07:43Z</dcterms:modified>
</cp:coreProperties>
</file>