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formigaa\Desktop\"/>
    </mc:Choice>
  </mc:AlternateContent>
  <bookViews>
    <workbookView xWindow="0" yWindow="0" windowWidth="25605" windowHeight="15885"/>
  </bookViews>
  <sheets>
    <sheet name="2014 Rates" sheetId="2" r:id="rId1"/>
    <sheet name="Sheet1" sheetId="7"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E6" i="2" l="1"/>
  <c r="AA6" i="2"/>
  <c r="Z6" i="2"/>
  <c r="Y6" i="2"/>
  <c r="W6" i="2"/>
  <c r="S6" i="2"/>
  <c r="J6" i="2"/>
  <c r="I6" i="2"/>
  <c r="O6" i="2"/>
  <c r="Q6" i="2"/>
  <c r="R6" i="2"/>
  <c r="AM20" i="2"/>
  <c r="AN18" i="2"/>
  <c r="AQ18" i="2"/>
  <c r="AN19" i="2"/>
  <c r="AQ19" i="2"/>
  <c r="AN20" i="2"/>
  <c r="AQ20" i="2"/>
  <c r="AN21" i="2"/>
  <c r="AQ21" i="2"/>
  <c r="AN22" i="2"/>
  <c r="AQ22" i="2"/>
  <c r="AO20" i="2"/>
  <c r="AP20" i="2"/>
  <c r="AO21" i="2"/>
  <c r="AP21" i="2"/>
  <c r="AO22" i="2"/>
  <c r="AP22" i="2"/>
  <c r="AN23" i="2"/>
  <c r="AO23" i="2"/>
  <c r="AP23" i="2"/>
  <c r="AO18" i="2"/>
  <c r="AP18" i="2"/>
  <c r="AR18" i="2"/>
  <c r="AR20" i="2"/>
  <c r="AR21" i="2"/>
  <c r="AR22" i="2"/>
  <c r="AR23" i="2"/>
  <c r="AR19" i="2"/>
  <c r="AS20" i="2"/>
  <c r="AS21" i="2"/>
  <c r="AS22" i="2"/>
  <c r="AS23" i="2"/>
  <c r="AS18" i="2"/>
  <c r="AS19" i="2"/>
  <c r="AU20" i="2"/>
  <c r="AU21" i="2"/>
  <c r="AU22" i="2"/>
  <c r="AU23" i="2"/>
  <c r="AU18" i="2"/>
  <c r="F3" i="2"/>
  <c r="AF20" i="2"/>
  <c r="AI20" i="2"/>
  <c r="AG20" i="2"/>
  <c r="AH20" i="2"/>
  <c r="AF11" i="2"/>
  <c r="AI11" i="2"/>
  <c r="AG11" i="2"/>
  <c r="AH11" i="2"/>
  <c r="AF13" i="2"/>
  <c r="AF14" i="2"/>
  <c r="AF15" i="2"/>
  <c r="AF16" i="2"/>
  <c r="AF17" i="2"/>
  <c r="AF18" i="2"/>
  <c r="AF19" i="2"/>
  <c r="AF21" i="2"/>
  <c r="AF22" i="2"/>
  <c r="AF23" i="2"/>
  <c r="AF12" i="2"/>
  <c r="AJ13" i="2"/>
  <c r="AJ14" i="2"/>
  <c r="AJ15" i="2"/>
  <c r="AJ16" i="2"/>
  <c r="AJ17" i="2"/>
  <c r="AJ18" i="2"/>
  <c r="AJ19" i="2"/>
  <c r="AJ20" i="2"/>
  <c r="AJ21" i="2"/>
  <c r="AJ22" i="2"/>
  <c r="AJ23" i="2"/>
  <c r="AJ11" i="2"/>
  <c r="AJ12" i="2"/>
  <c r="AK14" i="2"/>
  <c r="AK15" i="2"/>
  <c r="AK16" i="2"/>
  <c r="AK17" i="2"/>
  <c r="AK18" i="2"/>
  <c r="AK19" i="2"/>
  <c r="AK20" i="2"/>
  <c r="AK21" i="2"/>
  <c r="AK22" i="2"/>
  <c r="AK23" i="2"/>
  <c r="AK11" i="2"/>
  <c r="AK12" i="2"/>
  <c r="AK13" i="2"/>
  <c r="AE20" i="2"/>
  <c r="X20" i="2"/>
  <c r="AA20" i="2"/>
  <c r="Y20" i="2"/>
  <c r="Z20" i="2"/>
  <c r="AC5" i="2"/>
  <c r="AC6" i="2"/>
  <c r="AC7" i="2"/>
  <c r="AC8" i="2"/>
  <c r="AC9" i="2"/>
  <c r="AC10" i="2"/>
  <c r="AC11" i="2"/>
  <c r="AC12" i="2"/>
  <c r="AC13" i="2"/>
  <c r="AC14" i="2"/>
  <c r="AC15" i="2"/>
  <c r="AC16" i="2"/>
  <c r="AC17" i="2"/>
  <c r="AC18" i="2"/>
  <c r="AC19" i="2"/>
  <c r="AC20" i="2"/>
  <c r="AC21" i="2"/>
  <c r="AC22" i="2"/>
  <c r="AC23" i="2"/>
  <c r="AC4" i="2"/>
  <c r="AB5" i="2"/>
  <c r="AB6" i="2"/>
  <c r="AB7" i="2"/>
  <c r="AB8" i="2"/>
  <c r="AB9" i="2"/>
  <c r="AB10" i="2"/>
  <c r="AB11" i="2"/>
  <c r="AB12" i="2"/>
  <c r="AB13" i="2"/>
  <c r="AB14" i="2"/>
  <c r="AB15" i="2"/>
  <c r="AB16" i="2"/>
  <c r="AB17" i="2"/>
  <c r="AB18" i="2"/>
  <c r="AB19" i="2"/>
  <c r="AB20" i="2"/>
  <c r="AB21" i="2"/>
  <c r="AB22" i="2"/>
  <c r="AB23" i="2"/>
  <c r="AB4" i="2"/>
  <c r="AE4" i="2"/>
  <c r="X4" i="2"/>
  <c r="AA4" i="2"/>
  <c r="Y4" i="2"/>
  <c r="Z4" i="2"/>
  <c r="X5" i="2"/>
  <c r="X6" i="2"/>
  <c r="X7" i="2"/>
  <c r="X8" i="2"/>
  <c r="X9" i="2"/>
  <c r="X10" i="2"/>
  <c r="X11" i="2"/>
  <c r="X12" i="2"/>
  <c r="X13" i="2"/>
  <c r="X14" i="2"/>
  <c r="X15" i="2"/>
  <c r="X16" i="2"/>
  <c r="X17" i="2"/>
  <c r="X18" i="2"/>
  <c r="X19" i="2"/>
  <c r="X21" i="2"/>
  <c r="X22" i="2"/>
  <c r="X23" i="2"/>
  <c r="P20" i="2"/>
  <c r="Q20" i="2"/>
  <c r="R20" i="2"/>
  <c r="S20" i="2"/>
  <c r="W20" i="2"/>
  <c r="O20" i="2"/>
  <c r="H20" i="2"/>
  <c r="I20" i="2"/>
  <c r="J20" i="2"/>
  <c r="F20" i="2"/>
  <c r="D20" i="2"/>
  <c r="P3" i="2"/>
  <c r="P4" i="2"/>
  <c r="P5" i="2"/>
  <c r="P6" i="2"/>
  <c r="P7" i="2"/>
  <c r="P8" i="2"/>
  <c r="P9" i="2"/>
  <c r="P10" i="2"/>
  <c r="P11" i="2"/>
  <c r="P12" i="2"/>
  <c r="P13" i="2"/>
  <c r="P14" i="2"/>
  <c r="P15" i="2"/>
  <c r="P16" i="2"/>
  <c r="P17" i="2"/>
  <c r="P18" i="2"/>
  <c r="P19" i="2"/>
  <c r="P21" i="2"/>
  <c r="P22" i="2"/>
  <c r="P23" i="2"/>
  <c r="P2" i="2"/>
  <c r="U3" i="2"/>
  <c r="U4" i="2"/>
  <c r="U5" i="2"/>
  <c r="U6" i="2"/>
  <c r="U7" i="2"/>
  <c r="U8" i="2"/>
  <c r="U9" i="2"/>
  <c r="U10" i="2"/>
  <c r="U11" i="2"/>
  <c r="U12" i="2"/>
  <c r="U13" i="2"/>
  <c r="U14" i="2"/>
  <c r="U15" i="2"/>
  <c r="U16" i="2"/>
  <c r="U17" i="2"/>
  <c r="U18" i="2"/>
  <c r="U19" i="2"/>
  <c r="U20" i="2"/>
  <c r="U21" i="2"/>
  <c r="U22" i="2"/>
  <c r="U23" i="2"/>
  <c r="U2" i="2"/>
  <c r="T22" i="2"/>
  <c r="T3" i="2"/>
  <c r="T4" i="2"/>
  <c r="T5" i="2"/>
  <c r="T6" i="2"/>
  <c r="T7" i="2"/>
  <c r="T8" i="2"/>
  <c r="T9" i="2"/>
  <c r="T10" i="2"/>
  <c r="T11" i="2"/>
  <c r="T12" i="2"/>
  <c r="T13" i="2"/>
  <c r="T14" i="2"/>
  <c r="T15" i="2"/>
  <c r="T16" i="2"/>
  <c r="T17" i="2"/>
  <c r="T18" i="2"/>
  <c r="T19" i="2"/>
  <c r="T20" i="2"/>
  <c r="T21" i="2"/>
  <c r="T23" i="2"/>
  <c r="T2" i="2"/>
  <c r="M3" i="2"/>
  <c r="M4" i="2"/>
  <c r="M5" i="2"/>
  <c r="M6" i="2"/>
  <c r="M7" i="2"/>
  <c r="M8" i="2"/>
  <c r="M9" i="2"/>
  <c r="M10" i="2"/>
  <c r="M11" i="2"/>
  <c r="M12" i="2"/>
  <c r="M13" i="2"/>
  <c r="M14" i="2"/>
  <c r="M15" i="2"/>
  <c r="M16" i="2"/>
  <c r="M17" i="2"/>
  <c r="M18" i="2"/>
  <c r="M19" i="2"/>
  <c r="M20" i="2"/>
  <c r="M21" i="2"/>
  <c r="M22" i="2"/>
  <c r="M23" i="2"/>
  <c r="M2" i="2"/>
  <c r="L3" i="2"/>
  <c r="L4" i="2"/>
  <c r="L5" i="2"/>
  <c r="L6" i="2"/>
  <c r="L7" i="2"/>
  <c r="L8" i="2"/>
  <c r="L9" i="2"/>
  <c r="L10" i="2"/>
  <c r="L11" i="2"/>
  <c r="L12" i="2"/>
  <c r="L13" i="2"/>
  <c r="L14" i="2"/>
  <c r="L15" i="2"/>
  <c r="L16" i="2"/>
  <c r="L17" i="2"/>
  <c r="L18" i="2"/>
  <c r="L19" i="2"/>
  <c r="L20" i="2"/>
  <c r="L21" i="2"/>
  <c r="L22" i="2"/>
  <c r="L23" i="2"/>
  <c r="H3" i="2"/>
  <c r="H4" i="2"/>
  <c r="H5" i="2"/>
  <c r="H6" i="2"/>
  <c r="H7" i="2"/>
  <c r="H8" i="2"/>
  <c r="H9" i="2"/>
  <c r="H10" i="2"/>
  <c r="H11" i="2"/>
  <c r="H12" i="2"/>
  <c r="H13" i="2"/>
  <c r="H14" i="2"/>
  <c r="H15" i="2"/>
  <c r="H16" i="2"/>
  <c r="H17" i="2"/>
  <c r="H18" i="2"/>
  <c r="H19" i="2"/>
  <c r="H21" i="2"/>
  <c r="H22" i="2"/>
  <c r="H23" i="2"/>
  <c r="K3" i="2"/>
  <c r="K4" i="2"/>
  <c r="K5" i="2"/>
  <c r="K6" i="2"/>
  <c r="K7" i="2"/>
  <c r="K8" i="2"/>
  <c r="K9" i="2"/>
  <c r="K10" i="2"/>
  <c r="K11" i="2"/>
  <c r="K12" i="2"/>
  <c r="K13" i="2"/>
  <c r="K14" i="2"/>
  <c r="K15" i="2"/>
  <c r="K16" i="2"/>
  <c r="K17" i="2"/>
  <c r="K18" i="2"/>
  <c r="K19" i="2"/>
  <c r="K20" i="2"/>
  <c r="K21" i="2"/>
  <c r="K22" i="2"/>
  <c r="K23" i="2"/>
  <c r="H2" i="2"/>
  <c r="F6" i="2"/>
  <c r="D6" i="2"/>
  <c r="L2" i="2"/>
  <c r="AM13" i="2"/>
  <c r="AI13" i="2"/>
  <c r="AG13" i="2"/>
  <c r="AH13" i="2"/>
  <c r="Y13" i="2"/>
  <c r="Z13" i="2"/>
  <c r="AA13" i="2"/>
  <c r="AE13" i="2"/>
  <c r="Q13" i="2"/>
  <c r="R13" i="2"/>
  <c r="W13" i="2"/>
  <c r="O13" i="2"/>
  <c r="I13" i="2"/>
  <c r="J13" i="2"/>
  <c r="F13" i="2"/>
  <c r="D13" i="2"/>
  <c r="S13" i="2"/>
  <c r="F12" i="2"/>
  <c r="D12" i="2"/>
  <c r="F15" i="2"/>
  <c r="D15" i="2"/>
  <c r="F16" i="2"/>
  <c r="D16" i="2"/>
  <c r="F17" i="2"/>
  <c r="D17" i="2"/>
  <c r="F18" i="2"/>
  <c r="D18" i="2"/>
  <c r="F19" i="2"/>
  <c r="D19" i="2"/>
  <c r="F21" i="2"/>
  <c r="D21" i="2"/>
  <c r="F22" i="2"/>
  <c r="D22" i="2"/>
  <c r="F23" i="2"/>
  <c r="D23" i="2"/>
  <c r="F14" i="2"/>
  <c r="D14" i="2"/>
  <c r="F7" i="2"/>
  <c r="W15" i="2"/>
  <c r="E4" i="7"/>
  <c r="AI14" i="2"/>
  <c r="AI15" i="2"/>
  <c r="AI18" i="2"/>
  <c r="AI19" i="2"/>
  <c r="AI23" i="2"/>
  <c r="AI12" i="2"/>
  <c r="AG16" i="2"/>
  <c r="AH16" i="2"/>
  <c r="AG17" i="2"/>
  <c r="AG22" i="2"/>
  <c r="AH22" i="2"/>
  <c r="AA7" i="2"/>
  <c r="AA8" i="2"/>
  <c r="S8" i="2"/>
  <c r="B7" i="7"/>
  <c r="AA11" i="2"/>
  <c r="AA12" i="2"/>
  <c r="AA16" i="2"/>
  <c r="AA17" i="2"/>
  <c r="S17" i="2"/>
  <c r="AI17" i="2"/>
  <c r="B15" i="7"/>
  <c r="AA21" i="2"/>
  <c r="AA22" i="2"/>
  <c r="Y7" i="2"/>
  <c r="Y8" i="2"/>
  <c r="Z8" i="2"/>
  <c r="Y11" i="2"/>
  <c r="Y12" i="2"/>
  <c r="Y16" i="2"/>
  <c r="Y17" i="2"/>
  <c r="Z17" i="2"/>
  <c r="Y21" i="2"/>
  <c r="Y22" i="2"/>
  <c r="S3" i="2"/>
  <c r="B3" i="7"/>
  <c r="S4" i="2"/>
  <c r="S9" i="2"/>
  <c r="S12" i="2"/>
  <c r="S14" i="2"/>
  <c r="S18" i="2"/>
  <c r="S22" i="2"/>
  <c r="AI22" i="2"/>
  <c r="B19" i="7"/>
  <c r="S23" i="2"/>
  <c r="Q4" i="2"/>
  <c r="R4" i="2"/>
  <c r="Q9" i="2"/>
  <c r="R9" i="2"/>
  <c r="Q14" i="2"/>
  <c r="Q18" i="2"/>
  <c r="R18" i="2"/>
  <c r="Q23" i="2"/>
  <c r="Q2" i="2"/>
  <c r="R2" i="2"/>
  <c r="K2" i="2"/>
  <c r="S2" i="2"/>
  <c r="B2" i="7"/>
  <c r="I3" i="2"/>
  <c r="I7" i="2"/>
  <c r="I8" i="2"/>
  <c r="I11" i="2"/>
  <c r="I12" i="2"/>
  <c r="I16" i="2"/>
  <c r="I17" i="2"/>
  <c r="I21" i="2"/>
  <c r="I22" i="2"/>
  <c r="AU19" i="2"/>
  <c r="AG19" i="2"/>
  <c r="AH19" i="2"/>
  <c r="AG14" i="2"/>
  <c r="AH14" i="2"/>
  <c r="AG15" i="2"/>
  <c r="AH15" i="2"/>
  <c r="AI16" i="2"/>
  <c r="AG18" i="2"/>
  <c r="AH18" i="2"/>
  <c r="AI21" i="2"/>
  <c r="AG23" i="2"/>
  <c r="AH23" i="2"/>
  <c r="AG12" i="2"/>
  <c r="AH12" i="2"/>
  <c r="AM14" i="2"/>
  <c r="AM15" i="2"/>
  <c r="AM16" i="2"/>
  <c r="AM17" i="2"/>
  <c r="AM18" i="2"/>
  <c r="AM19" i="2"/>
  <c r="AM21" i="2"/>
  <c r="AM22" i="2"/>
  <c r="AM23" i="2"/>
  <c r="AM12" i="2"/>
  <c r="E8" i="7"/>
  <c r="E12" i="7"/>
  <c r="E16" i="7"/>
  <c r="E20" i="7"/>
  <c r="D6" i="7"/>
  <c r="D9" i="7"/>
  <c r="D10" i="7"/>
  <c r="D13" i="7"/>
  <c r="D14" i="7"/>
  <c r="D17" i="7"/>
  <c r="Z7" i="2"/>
  <c r="Z11" i="2"/>
  <c r="Z12" i="2"/>
  <c r="Z16" i="2"/>
  <c r="Z21" i="2"/>
  <c r="Z22" i="2"/>
  <c r="AA10" i="2"/>
  <c r="AA15" i="2"/>
  <c r="AA19" i="2"/>
  <c r="D5" i="7"/>
  <c r="AE7" i="2"/>
  <c r="AE8" i="2"/>
  <c r="AE9" i="2"/>
  <c r="AE10" i="2"/>
  <c r="AE11" i="2"/>
  <c r="AE12" i="2"/>
  <c r="AE14" i="2"/>
  <c r="AE15" i="2"/>
  <c r="AE16" i="2"/>
  <c r="AE17" i="2"/>
  <c r="AE18" i="2"/>
  <c r="AE19" i="2"/>
  <c r="AE21" i="2"/>
  <c r="AE22" i="2"/>
  <c r="AE23" i="2"/>
  <c r="AE5" i="2"/>
  <c r="Q12" i="2"/>
  <c r="R12" i="2"/>
  <c r="Q22" i="2"/>
  <c r="R22" i="2"/>
  <c r="R23" i="2"/>
  <c r="Q3" i="2"/>
  <c r="R3" i="2"/>
  <c r="S5" i="2"/>
  <c r="Q8" i="2"/>
  <c r="S10" i="2"/>
  <c r="S15" i="2"/>
  <c r="Q17" i="2"/>
  <c r="R17" i="2"/>
  <c r="S19" i="2"/>
  <c r="D2" i="7"/>
  <c r="W4" i="2"/>
  <c r="W3" i="2"/>
  <c r="W5" i="2"/>
  <c r="W7" i="2"/>
  <c r="W8" i="2"/>
  <c r="W9" i="2"/>
  <c r="W10" i="2"/>
  <c r="W11" i="2"/>
  <c r="W12" i="2"/>
  <c r="W14" i="2"/>
  <c r="W16" i="2"/>
  <c r="W17" i="2"/>
  <c r="W18" i="2"/>
  <c r="W19" i="2"/>
  <c r="W21" i="2"/>
  <c r="W22" i="2"/>
  <c r="W23" i="2"/>
  <c r="W2" i="2"/>
  <c r="O3" i="2"/>
  <c r="O4" i="2"/>
  <c r="O5" i="2"/>
  <c r="O7" i="2"/>
  <c r="O8" i="2"/>
  <c r="O9" i="2"/>
  <c r="O10" i="2"/>
  <c r="O11" i="2"/>
  <c r="O12" i="2"/>
  <c r="O14" i="2"/>
  <c r="O15" i="2"/>
  <c r="O16" i="2"/>
  <c r="O17" i="2"/>
  <c r="O18" i="2"/>
  <c r="O19" i="2"/>
  <c r="O21" i="2"/>
  <c r="O22" i="2"/>
  <c r="O23" i="2"/>
  <c r="O2" i="2"/>
  <c r="E3" i="7"/>
  <c r="E6" i="7"/>
  <c r="E7" i="7"/>
  <c r="E10" i="7"/>
  <c r="E11" i="7"/>
  <c r="E14" i="7"/>
  <c r="E15" i="7"/>
  <c r="E18" i="7"/>
  <c r="E19" i="7"/>
  <c r="D4" i="7"/>
  <c r="D8" i="7"/>
  <c r="D12" i="7"/>
  <c r="D16" i="7"/>
  <c r="D20" i="7"/>
  <c r="J17" i="2"/>
  <c r="I5" i="2"/>
  <c r="I10" i="2"/>
  <c r="B11" i="7"/>
  <c r="I15" i="2"/>
  <c r="I19" i="2"/>
  <c r="I2" i="2"/>
  <c r="A2" i="7"/>
  <c r="C2" i="7"/>
  <c r="J22" i="2"/>
  <c r="A11" i="7"/>
  <c r="C11" i="7"/>
  <c r="J12" i="2"/>
  <c r="A3" i="7"/>
  <c r="C3" i="7"/>
  <c r="J3" i="2"/>
  <c r="S7" i="2"/>
  <c r="B6" i="7"/>
  <c r="Q19" i="2"/>
  <c r="R19" i="2"/>
  <c r="Q10" i="2"/>
  <c r="R10" i="2"/>
  <c r="E2" i="7"/>
  <c r="J15" i="2"/>
  <c r="J5" i="2"/>
  <c r="Q5" i="2"/>
  <c r="Y5" i="2"/>
  <c r="A5" i="7"/>
  <c r="D19" i="7"/>
  <c r="D15" i="7"/>
  <c r="D11" i="7"/>
  <c r="D7" i="7"/>
  <c r="D3" i="7"/>
  <c r="E17" i="7"/>
  <c r="E13" i="7"/>
  <c r="E9" i="7"/>
  <c r="E5" i="7"/>
  <c r="B13" i="7"/>
  <c r="I23" i="2"/>
  <c r="I18" i="2"/>
  <c r="I14" i="2"/>
  <c r="I9" i="2"/>
  <c r="I4" i="2"/>
  <c r="B4" i="7"/>
  <c r="AA23" i="2"/>
  <c r="Y23" i="2"/>
  <c r="Z23" i="2"/>
  <c r="AA18" i="2"/>
  <c r="Y18" i="2"/>
  <c r="Z18" i="2"/>
  <c r="AA14" i="2"/>
  <c r="Y14" i="2"/>
  <c r="Z14" i="2"/>
  <c r="AA9" i="2"/>
  <c r="Y9" i="2"/>
  <c r="Z9" i="2"/>
  <c r="A15" i="7"/>
  <c r="C15" i="7"/>
  <c r="A7" i="7"/>
  <c r="C7" i="7"/>
  <c r="S21" i="2"/>
  <c r="B18" i="7"/>
  <c r="Q15" i="2"/>
  <c r="Y15" i="2"/>
  <c r="A13" i="7"/>
  <c r="C13" i="7"/>
  <c r="J2" i="2"/>
  <c r="J8" i="2"/>
  <c r="Q21" i="2"/>
  <c r="R21" i="2"/>
  <c r="Q16" i="2"/>
  <c r="R16" i="2"/>
  <c r="S16" i="2"/>
  <c r="B14" i="7"/>
  <c r="Q11" i="2"/>
  <c r="R11" i="2"/>
  <c r="S11" i="2"/>
  <c r="B10" i="7"/>
  <c r="Q7" i="2"/>
  <c r="R7" i="2"/>
  <c r="AA5" i="2"/>
  <c r="B5" i="7"/>
  <c r="Z5" i="2"/>
  <c r="D18" i="7"/>
  <c r="AO19" i="2"/>
  <c r="AP19" i="2"/>
  <c r="AQ23" i="2"/>
  <c r="J16" i="2"/>
  <c r="A14" i="7"/>
  <c r="J7" i="2"/>
  <c r="A6" i="7"/>
  <c r="C6" i="7"/>
  <c r="B17" i="7"/>
  <c r="B9" i="7"/>
  <c r="AG21" i="2"/>
  <c r="AH21" i="2"/>
  <c r="Y19" i="2"/>
  <c r="Z19" i="2"/>
  <c r="Z15" i="2"/>
  <c r="Y10" i="2"/>
  <c r="Z10" i="2"/>
  <c r="R8" i="2"/>
  <c r="AH17" i="2"/>
  <c r="J21" i="2"/>
  <c r="J11" i="2"/>
  <c r="J19" i="2"/>
  <c r="J10" i="2"/>
  <c r="R14" i="2"/>
  <c r="R5" i="2"/>
  <c r="D7" i="2"/>
  <c r="F8" i="2"/>
  <c r="D8" i="2"/>
  <c r="F2" i="2"/>
  <c r="D2" i="2"/>
  <c r="D3" i="2"/>
  <c r="F4" i="2"/>
  <c r="D4" i="2"/>
  <c r="F5" i="2"/>
  <c r="D5" i="2"/>
  <c r="F9" i="2"/>
  <c r="D9" i="2"/>
  <c r="F10" i="2"/>
  <c r="D10" i="2"/>
  <c r="F11" i="2"/>
  <c r="D11" i="2"/>
  <c r="J4" i="2"/>
  <c r="A4" i="7"/>
  <c r="C4" i="7"/>
  <c r="J14" i="2"/>
  <c r="A12" i="7"/>
  <c r="J23" i="2"/>
  <c r="A20" i="7"/>
  <c r="A18" i="7"/>
  <c r="C18" i="7"/>
  <c r="A9" i="7"/>
  <c r="C9" i="7"/>
  <c r="R15" i="2"/>
  <c r="B8" i="7"/>
  <c r="B16" i="7"/>
  <c r="C14" i="7"/>
  <c r="A8" i="7"/>
  <c r="J9" i="2"/>
  <c r="A16" i="7"/>
  <c r="C16" i="7"/>
  <c r="J18" i="2"/>
  <c r="C5" i="7"/>
  <c r="B12" i="7"/>
  <c r="B20" i="7"/>
  <c r="A10" i="7"/>
  <c r="C10" i="7"/>
  <c r="A17" i="7"/>
  <c r="C17" i="7"/>
  <c r="A19" i="7"/>
  <c r="C19" i="7"/>
  <c r="C20" i="7"/>
  <c r="C12" i="7"/>
  <c r="C8" i="7"/>
</calcChain>
</file>

<file path=xl/sharedStrings.xml><?xml version="1.0" encoding="utf-8"?>
<sst xmlns="http://schemas.openxmlformats.org/spreadsheetml/2006/main" count="100" uniqueCount="80">
  <si>
    <t>Salary Yr1</t>
  </si>
  <si>
    <t>Travel Yr1</t>
  </si>
  <si>
    <t>Materials Yr1</t>
  </si>
  <si>
    <t>Salary Yr2</t>
  </si>
  <si>
    <t>Ben Yr2</t>
  </si>
  <si>
    <t>Travel Yr2</t>
  </si>
  <si>
    <t>Materials Yr2</t>
  </si>
  <si>
    <t>Salary Yr3</t>
  </si>
  <si>
    <t>Ben Yr3</t>
  </si>
  <si>
    <t>Travel Yr3</t>
  </si>
  <si>
    <t>Materials Yr3</t>
  </si>
  <si>
    <t># Years</t>
  </si>
  <si>
    <t>Salary Yr4</t>
  </si>
  <si>
    <t>Ben Yr4</t>
  </si>
  <si>
    <t>Travel Yr4</t>
  </si>
  <si>
    <t>Materials Yr4</t>
  </si>
  <si>
    <t>Salary Yr5</t>
  </si>
  <si>
    <t>Ben Yr5</t>
  </si>
  <si>
    <t>Travel Yr5</t>
  </si>
  <si>
    <t>Materials Yr5</t>
  </si>
  <si>
    <t>&lt;150K</t>
  </si>
  <si>
    <t>150-250K</t>
  </si>
  <si>
    <t>251-500K</t>
  </si>
  <si>
    <t>Salary+BensYr3</t>
  </si>
  <si>
    <t>Salary+BensYr4</t>
  </si>
  <si>
    <t>Salary+BensYr5</t>
  </si>
  <si>
    <t>1M-2M</t>
  </si>
  <si>
    <t>25K 25K</t>
  </si>
  <si>
    <t>Total Salary and Benefits</t>
  </si>
  <si>
    <t>OSU OPE rate 2012</t>
  </si>
  <si>
    <t>Calendar MonthsYr1</t>
  </si>
  <si>
    <t>Calendar Months Yr2</t>
  </si>
  <si>
    <t>Calendar MonthsYr3</t>
  </si>
  <si>
    <t>Calendar MonthsYr4</t>
  </si>
  <si>
    <t>Calendar Months Yr5</t>
  </si>
  <si>
    <t>Salary+BensYr2</t>
  </si>
  <si>
    <t>Salary+Bens Yr1</t>
  </si>
  <si>
    <t>Total Direct Year 1</t>
  </si>
  <si>
    <t>Total Indirect Year 1</t>
  </si>
  <si>
    <t>Total Direct Year 2</t>
  </si>
  <si>
    <t>Total Indirect Year 2</t>
  </si>
  <si>
    <t>Total Direct Year 3</t>
  </si>
  <si>
    <t>Total Indirect Year 3</t>
  </si>
  <si>
    <t>Total Direct Year 4</t>
  </si>
  <si>
    <t>Total Indirect Year 4</t>
  </si>
  <si>
    <t>Total Direct Year 5</t>
  </si>
  <si>
    <t>Total Indirect Year 5</t>
  </si>
  <si>
    <t>Total Salary</t>
  </si>
  <si>
    <t>Total Benefits</t>
  </si>
  <si>
    <t>Total Travel</t>
  </si>
  <si>
    <t>Total Materials</t>
  </si>
  <si>
    <t>Total costs (direct + indirect) x 0.78 = Direct costs</t>
  </si>
  <si>
    <t>Direct costs x 0.282 = Indirect costs</t>
  </si>
  <si>
    <t>Calculating Indirect Costs: Take the total you want, say 12,820 and multiply it by 0.78. That would give you 10,000 for direct costs. If you then multiply that by .282 (indirect cost rate) you would get 2820 for indirect costs. So 2820 + 10000 = 12,820.</t>
  </si>
  <si>
    <t>Calendar Month calculation based on a $45K salary</t>
  </si>
  <si>
    <t>Benefits Yr1</t>
  </si>
  <si>
    <t>501-750K</t>
  </si>
  <si>
    <t>751-999K</t>
  </si>
  <si>
    <t>5K first year</t>
  </si>
  <si>
    <t>5K 5K 5K 5K</t>
  </si>
  <si>
    <t xml:space="preserve">4K 4K 4K </t>
  </si>
  <si>
    <t>3K 3K 3K 3K</t>
  </si>
  <si>
    <t>3K 3K 3K</t>
  </si>
  <si>
    <t>2K 2K 2.5K 2.5K</t>
  </si>
  <si>
    <t xml:space="preserve">1K 2K 2K 2K 2K </t>
  </si>
  <si>
    <t>2K 2K 2K 3K 3K</t>
  </si>
  <si>
    <t>2M+</t>
  </si>
  <si>
    <t>5K 5K 10K</t>
  </si>
  <si>
    <t xml:space="preserve">12K 13K 25K </t>
  </si>
  <si>
    <t>10K 10K 15K 15K</t>
  </si>
  <si>
    <t>3K 3K 3K 5K 6K</t>
  </si>
  <si>
    <t>7K 8K 15K</t>
  </si>
  <si>
    <t>5K 5K 10K 10K</t>
  </si>
  <si>
    <t>5K 5K 5K 7K 8K</t>
  </si>
  <si>
    <t xml:space="preserve">8K 8K 8K 12K 14K </t>
  </si>
  <si>
    <t>eOrganic Direct Costs/Year</t>
  </si>
  <si>
    <t xml:space="preserve">Total Amount of Project Direct Costs </t>
  </si>
  <si>
    <t>Total eOrganic Costs (Direct +Indirect)</t>
  </si>
  <si>
    <t>Total eOrganic Direct Costs</t>
  </si>
  <si>
    <t>Total eOrganic Indirect Costs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</si>
</sst>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12"/>
      <color rgb="FF9C6500"/>
      <name val="Calibri"/>
      <family val="2"/>
      <scheme val="minor"/>
    </font>
    <font>
      <u/>
      <sz val="11"/>
      <color theme="10"/>
      <name val="Calibri"/>
      <family val="2"/>
      <scheme val="minor"/>
    </font>
    <font>
      <u/>
      <sz val="11"/>
      <color theme="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EB9C"/>
      </patternFill>
    </fill>
    <fill>
      <patternFill patternType="solid">
        <fgColor theme="4" tint="0.59999389629810485"/>
        <bgColor indexed="64"/>
      </patternFill>
    </fill>
  </fills>
  <borders count="5">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18">
    <xf numFmtId="0" fontId="0" fillId="0" borderId="0"/>
    <xf numFmtId="0" fontId="4" fillId="7"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2">
    <xf numFmtId="0" fontId="0" fillId="0" borderId="0" xfId="0"/>
    <xf numFmtId="0" fontId="2" fillId="0" borderId="1" xfId="0" applyFont="1" applyBorder="1" applyAlignment="1">
      <alignment wrapText="1"/>
    </xf>
    <xf numFmtId="2" fontId="2" fillId="0" borderId="1" xfId="0" applyNumberFormat="1" applyFont="1" applyBorder="1" applyAlignment="1">
      <alignment wrapText="1"/>
    </xf>
    <xf numFmtId="0" fontId="2" fillId="2" borderId="1" xfId="0" applyFont="1" applyFill="1" applyBorder="1" applyAlignment="1">
      <alignment wrapText="1"/>
    </xf>
    <xf numFmtId="2" fontId="2" fillId="2" borderId="1" xfId="0" applyNumberFormat="1"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1" fontId="2" fillId="2" borderId="1" xfId="0" applyNumberFormat="1" applyFont="1" applyFill="1" applyBorder="1" applyAlignment="1">
      <alignment wrapText="1"/>
    </xf>
    <xf numFmtId="0" fontId="1" fillId="4" borderId="1" xfId="0" applyFont="1" applyFill="1" applyBorder="1" applyAlignment="1">
      <alignment wrapText="1"/>
    </xf>
    <xf numFmtId="2" fontId="1" fillId="4" borderId="1" xfId="0" applyNumberFormat="1" applyFont="1" applyFill="1" applyBorder="1" applyAlignment="1">
      <alignment wrapText="1"/>
    </xf>
    <xf numFmtId="9" fontId="2" fillId="2" borderId="1" xfId="0" applyNumberFormat="1" applyFont="1" applyFill="1" applyBorder="1" applyAlignment="1">
      <alignment wrapText="1"/>
    </xf>
    <xf numFmtId="1" fontId="1" fillId="4" borderId="1" xfId="0" applyNumberFormat="1" applyFont="1" applyFill="1" applyBorder="1" applyAlignment="1">
      <alignment wrapText="1"/>
    </xf>
    <xf numFmtId="0" fontId="2" fillId="5" borderId="1" xfId="0" applyFont="1" applyFill="1" applyBorder="1" applyAlignment="1">
      <alignment wrapText="1"/>
    </xf>
    <xf numFmtId="0" fontId="0" fillId="5" borderId="0" xfId="0" applyFill="1"/>
    <xf numFmtId="0" fontId="2" fillId="6" borderId="1" xfId="0" applyFont="1" applyFill="1" applyBorder="1" applyAlignment="1">
      <alignment wrapText="1"/>
    </xf>
    <xf numFmtId="0" fontId="4" fillId="2" borderId="1" xfId="1" applyFill="1" applyBorder="1" applyAlignment="1">
      <alignment wrapText="1"/>
    </xf>
    <xf numFmtId="3" fontId="2" fillId="2" borderId="1" xfId="0" applyNumberFormat="1" applyFont="1" applyFill="1" applyBorder="1" applyAlignment="1">
      <alignment wrapText="1"/>
    </xf>
    <xf numFmtId="0" fontId="2" fillId="8" borderId="1" xfId="0" applyFont="1" applyFill="1" applyBorder="1" applyAlignment="1">
      <alignment wrapText="1"/>
    </xf>
    <xf numFmtId="3" fontId="2" fillId="8" borderId="1" xfId="0" applyNumberFormat="1" applyFont="1" applyFill="1" applyBorder="1" applyAlignment="1">
      <alignment wrapText="1"/>
    </xf>
    <xf numFmtId="9" fontId="2" fillId="8" borderId="1" xfId="0" applyNumberFormat="1" applyFont="1" applyFill="1" applyBorder="1" applyAlignment="1">
      <alignment wrapText="1"/>
    </xf>
    <xf numFmtId="2" fontId="2" fillId="8" borderId="1" xfId="0" applyNumberFormat="1" applyFont="1" applyFill="1" applyBorder="1" applyAlignment="1">
      <alignment wrapText="1"/>
    </xf>
    <xf numFmtId="1" fontId="2" fillId="8" borderId="1" xfId="0" applyNumberFormat="1" applyFont="1" applyFill="1" applyBorder="1" applyAlignment="1">
      <alignment wrapText="1"/>
    </xf>
    <xf numFmtId="0" fontId="3" fillId="8" borderId="1" xfId="0" applyFont="1" applyFill="1" applyBorder="1" applyAlignment="1">
      <alignment wrapText="1"/>
    </xf>
    <xf numFmtId="9" fontId="3" fillId="8" borderId="1" xfId="0" applyNumberFormat="1" applyFont="1" applyFill="1" applyBorder="1" applyAlignment="1">
      <alignment wrapText="1"/>
    </xf>
    <xf numFmtId="2" fontId="3" fillId="8" borderId="1" xfId="0" applyNumberFormat="1" applyFont="1" applyFill="1" applyBorder="1" applyAlignment="1">
      <alignment wrapText="1"/>
    </xf>
    <xf numFmtId="1" fontId="3" fillId="8" borderId="1" xfId="0" applyNumberFormat="1" applyFont="1" applyFill="1" applyBorder="1" applyAlignment="1">
      <alignment wrapText="1"/>
    </xf>
    <xf numFmtId="0" fontId="1" fillId="4" borderId="1" xfId="1" applyFont="1" applyFill="1" applyBorder="1" applyAlignment="1">
      <alignment wrapText="1"/>
    </xf>
    <xf numFmtId="0" fontId="2" fillId="2" borderId="1" xfId="1" applyFont="1" applyFill="1" applyBorder="1" applyAlignment="1">
      <alignment wrapText="1"/>
    </xf>
    <xf numFmtId="0" fontId="2" fillId="8" borderId="1" xfId="1" applyFont="1" applyFill="1" applyBorder="1" applyAlignment="1">
      <alignment wrapText="1"/>
    </xf>
    <xf numFmtId="0" fontId="0" fillId="5" borderId="2" xfId="0"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cellXfs>
  <cellStyles count="1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eutral" xfId="1" builtinId="28"/>
    <cellStyle name="Normal" xfId="0" builtinId="0"/>
  </cellStyles>
  <dxfs count="0"/>
  <tableStyles count="0" defaultTableStyle="TableStyleMedium9" defaultPivotStyle="PivotStyleLight16"/>
  <colors>
    <mruColors>
      <color rgb="FFFF99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tabSelected="1" workbookViewId="0">
      <pane xSplit="3" ySplit="1" topLeftCell="D2" activePane="bottomRight" state="frozen"/>
      <selection pane="topRight" activeCell="D1" sqref="D1"/>
      <selection pane="bottomLeft" activeCell="A2" sqref="A2"/>
      <selection pane="bottomRight"/>
    </sheetView>
  </sheetViews>
  <sheetFormatPr defaultColWidth="16.7109375" defaultRowHeight="18.75" x14ac:dyDescent="0.3"/>
  <cols>
    <col min="1" max="1" width="10.42578125" style="1" customWidth="1"/>
    <col min="2" max="2" width="16.7109375" style="1"/>
    <col min="3" max="3" width="22.42578125" style="1" customWidth="1"/>
    <col min="4" max="4" width="15.5703125" style="1" bestFit="1" customWidth="1"/>
    <col min="5" max="6" width="16.7109375" style="1"/>
    <col min="7" max="7" width="12.140625" style="1" bestFit="1" customWidth="1"/>
    <col min="8" max="9" width="16.7109375" style="1"/>
    <col min="10" max="10" width="16.7109375" style="2"/>
    <col min="11" max="11" width="16.7109375" style="1"/>
    <col min="12" max="13" width="16.7109375" style="3"/>
    <col min="14" max="14" width="16.7109375" style="7"/>
    <col min="15" max="15" width="16.7109375" style="3"/>
    <col min="16" max="16" width="14.85546875" style="3" customWidth="1"/>
    <col min="17" max="17" width="16.7109375" style="3"/>
    <col min="18" max="18" width="16.7109375" style="4"/>
    <col min="19" max="23" width="16.7109375" style="3"/>
    <col min="24" max="24" width="15" style="3" customWidth="1"/>
    <col min="25" max="25" width="16.7109375" style="3"/>
    <col min="26" max="26" width="16.7109375" style="4"/>
    <col min="27" max="31" width="16.7109375" style="3"/>
    <col min="32" max="32" width="15.140625" style="3" customWidth="1"/>
    <col min="33" max="33" width="16.7109375" style="3"/>
    <col min="34" max="34" width="16.7109375" style="4"/>
    <col min="35" max="39" width="16.7109375" style="3"/>
    <col min="40" max="40" width="14.85546875" style="3" customWidth="1"/>
    <col min="41" max="45" width="16.7109375" style="3"/>
    <col min="46" max="47" width="16.7109375" style="1"/>
    <col min="53" max="16384" width="16.7109375" style="1"/>
  </cols>
  <sheetData>
    <row r="1" spans="1:47" s="8" customFormat="1" ht="93.75" x14ac:dyDescent="0.3">
      <c r="A1" s="8" t="s">
        <v>11</v>
      </c>
      <c r="B1" s="8" t="s">
        <v>76</v>
      </c>
      <c r="C1" s="26" t="s">
        <v>75</v>
      </c>
      <c r="D1" s="8" t="s">
        <v>77</v>
      </c>
      <c r="E1" s="8" t="s">
        <v>78</v>
      </c>
      <c r="F1" s="8" t="s">
        <v>79</v>
      </c>
      <c r="G1" s="8" t="s">
        <v>29</v>
      </c>
      <c r="H1" s="8" t="s">
        <v>36</v>
      </c>
      <c r="I1" s="8" t="s">
        <v>0</v>
      </c>
      <c r="J1" s="9" t="s">
        <v>30</v>
      </c>
      <c r="K1" s="8" t="s">
        <v>55</v>
      </c>
      <c r="L1" s="8" t="s">
        <v>1</v>
      </c>
      <c r="M1" s="8" t="s">
        <v>2</v>
      </c>
      <c r="N1" s="11" t="s">
        <v>37</v>
      </c>
      <c r="O1" s="8" t="s">
        <v>38</v>
      </c>
      <c r="P1" s="8" t="s">
        <v>35</v>
      </c>
      <c r="Q1" s="8" t="s">
        <v>3</v>
      </c>
      <c r="R1" s="9" t="s">
        <v>31</v>
      </c>
      <c r="S1" s="8" t="s">
        <v>4</v>
      </c>
      <c r="T1" s="8" t="s">
        <v>5</v>
      </c>
      <c r="U1" s="8" t="s">
        <v>6</v>
      </c>
      <c r="V1" s="8" t="s">
        <v>39</v>
      </c>
      <c r="W1" s="8" t="s">
        <v>40</v>
      </c>
      <c r="X1" s="8" t="s">
        <v>23</v>
      </c>
      <c r="Y1" s="8" t="s">
        <v>7</v>
      </c>
      <c r="Z1" s="9" t="s">
        <v>32</v>
      </c>
      <c r="AA1" s="8" t="s">
        <v>8</v>
      </c>
      <c r="AB1" s="8" t="s">
        <v>9</v>
      </c>
      <c r="AC1" s="8" t="s">
        <v>10</v>
      </c>
      <c r="AD1" s="8" t="s">
        <v>41</v>
      </c>
      <c r="AE1" s="8" t="s">
        <v>42</v>
      </c>
      <c r="AF1" s="8" t="s">
        <v>24</v>
      </c>
      <c r="AG1" s="8" t="s">
        <v>12</v>
      </c>
      <c r="AH1" s="9" t="s">
        <v>33</v>
      </c>
      <c r="AI1" s="8" t="s">
        <v>13</v>
      </c>
      <c r="AJ1" s="8" t="s">
        <v>14</v>
      </c>
      <c r="AK1" s="8" t="s">
        <v>15</v>
      </c>
      <c r="AL1" s="8" t="s">
        <v>43</v>
      </c>
      <c r="AM1" s="8" t="s">
        <v>44</v>
      </c>
      <c r="AN1" s="8" t="s">
        <v>25</v>
      </c>
      <c r="AO1" s="8" t="s">
        <v>16</v>
      </c>
      <c r="AP1" s="8" t="s">
        <v>34</v>
      </c>
      <c r="AQ1" s="8" t="s">
        <v>17</v>
      </c>
      <c r="AR1" s="8" t="s">
        <v>18</v>
      </c>
      <c r="AS1" s="8" t="s">
        <v>19</v>
      </c>
      <c r="AT1" s="8" t="s">
        <v>45</v>
      </c>
      <c r="AU1" s="8" t="s">
        <v>46</v>
      </c>
    </row>
    <row r="2" spans="1:47" s="3" customFormat="1" x14ac:dyDescent="0.3">
      <c r="A2" s="3">
        <v>2</v>
      </c>
      <c r="B2" s="3" t="s">
        <v>26</v>
      </c>
      <c r="C2" s="27" t="s">
        <v>27</v>
      </c>
      <c r="D2" s="3">
        <f t="shared" ref="D2:D23" si="0">SUM(E2:F2)</f>
        <v>64100</v>
      </c>
      <c r="E2" s="3">
        <v>50000</v>
      </c>
      <c r="F2" s="3">
        <f t="shared" ref="F2:F23" si="1">E2*0.282</f>
        <v>14099.999999999998</v>
      </c>
      <c r="G2" s="10">
        <v>0.62</v>
      </c>
      <c r="H2" s="3">
        <f>0.87*N2</f>
        <v>21750</v>
      </c>
      <c r="I2" s="3">
        <f t="shared" ref="I2:I23" si="2">0.62*H2</f>
        <v>13485</v>
      </c>
      <c r="J2" s="4">
        <f t="shared" ref="J2:J23" si="3">I2/3750</f>
        <v>3.5960000000000001</v>
      </c>
      <c r="K2" s="3">
        <f t="shared" ref="K2:K23" si="4">0.38*H2</f>
        <v>8265</v>
      </c>
      <c r="L2" s="3">
        <f>0.09*N2</f>
        <v>2250</v>
      </c>
      <c r="M2" s="3">
        <f>0.04*N2</f>
        <v>1000</v>
      </c>
      <c r="N2" s="7">
        <v>25000</v>
      </c>
      <c r="O2" s="3">
        <f t="shared" ref="O2:O23" si="5">N2*0.282</f>
        <v>7049.9999999999991</v>
      </c>
      <c r="P2" s="3">
        <f>0.87*V2</f>
        <v>21750</v>
      </c>
      <c r="Q2" s="3">
        <f t="shared" ref="Q2:Q23" si="6">0.62*P2</f>
        <v>13485</v>
      </c>
      <c r="R2" s="4">
        <f t="shared" ref="R2:R23" si="7">Q2/3750</f>
        <v>3.5960000000000001</v>
      </c>
      <c r="S2" s="3">
        <f t="shared" ref="S2:S23" si="8">0.38*P2</f>
        <v>8265</v>
      </c>
      <c r="T2" s="3">
        <f>0.09*V2</f>
        <v>2250</v>
      </c>
      <c r="U2" s="3">
        <f>0.04*V2</f>
        <v>1000</v>
      </c>
      <c r="V2" s="3">
        <v>25000</v>
      </c>
      <c r="W2" s="3">
        <f t="shared" ref="W2:W23" si="9">V2*0.282</f>
        <v>7049.9999999999991</v>
      </c>
      <c r="Z2" s="4"/>
      <c r="AH2" s="4"/>
    </row>
    <row r="3" spans="1:47" s="17" customFormat="1" x14ac:dyDescent="0.3">
      <c r="A3" s="17">
        <v>3</v>
      </c>
      <c r="B3" s="17" t="s">
        <v>20</v>
      </c>
      <c r="C3" s="28" t="s">
        <v>58</v>
      </c>
      <c r="D3" s="17">
        <f t="shared" si="0"/>
        <v>6410</v>
      </c>
      <c r="E3" s="18">
        <v>5000</v>
      </c>
      <c r="F3" s="17">
        <f t="shared" si="1"/>
        <v>1409.9999999999998</v>
      </c>
      <c r="G3" s="19">
        <v>0.62</v>
      </c>
      <c r="H3" s="17">
        <f t="shared" ref="H3:H23" si="10">0.87*N3</f>
        <v>4350</v>
      </c>
      <c r="I3" s="17">
        <f t="shared" si="2"/>
        <v>2697</v>
      </c>
      <c r="J3" s="20">
        <f t="shared" si="3"/>
        <v>0.71919999999999995</v>
      </c>
      <c r="K3" s="17">
        <f t="shared" si="4"/>
        <v>1653</v>
      </c>
      <c r="L3" s="17">
        <f t="shared" ref="L3:L23" si="11">0.09*N3</f>
        <v>450</v>
      </c>
      <c r="M3" s="17">
        <f t="shared" ref="M3:M23" si="12">0.04*N3</f>
        <v>200</v>
      </c>
      <c r="N3" s="21">
        <v>5000</v>
      </c>
      <c r="O3" s="17">
        <f t="shared" si="5"/>
        <v>1409.9999999999998</v>
      </c>
      <c r="P3" s="17">
        <f t="shared" ref="P3:P23" si="13">0.87*V3</f>
        <v>0</v>
      </c>
      <c r="Q3" s="17">
        <f t="shared" si="6"/>
        <v>0</v>
      </c>
      <c r="R3" s="20">
        <f t="shared" si="7"/>
        <v>0</v>
      </c>
      <c r="S3" s="17">
        <f t="shared" si="8"/>
        <v>0</v>
      </c>
      <c r="T3" s="17">
        <f t="shared" ref="T3:T23" si="14">0.09*V3</f>
        <v>0</v>
      </c>
      <c r="U3" s="17">
        <f t="shared" ref="U3:U23" si="15">0.04*V3</f>
        <v>0</v>
      </c>
      <c r="V3" s="17">
        <v>0</v>
      </c>
      <c r="W3" s="17">
        <f t="shared" si="9"/>
        <v>0</v>
      </c>
      <c r="Z3" s="20"/>
      <c r="AH3" s="20"/>
    </row>
    <row r="4" spans="1:47" s="3" customFormat="1" x14ac:dyDescent="0.3">
      <c r="A4" s="3">
        <v>3</v>
      </c>
      <c r="B4" s="3" t="s">
        <v>21</v>
      </c>
      <c r="C4" s="27" t="s">
        <v>62</v>
      </c>
      <c r="D4" s="3">
        <f t="shared" si="0"/>
        <v>11538</v>
      </c>
      <c r="E4" s="3">
        <v>9000</v>
      </c>
      <c r="F4" s="3">
        <f t="shared" si="1"/>
        <v>2537.9999999999995</v>
      </c>
      <c r="G4" s="10">
        <v>0.62</v>
      </c>
      <c r="H4" s="3">
        <f t="shared" si="10"/>
        <v>2610</v>
      </c>
      <c r="I4" s="3">
        <f t="shared" si="2"/>
        <v>1618.2</v>
      </c>
      <c r="J4" s="4">
        <f t="shared" si="3"/>
        <v>0.43152000000000001</v>
      </c>
      <c r="K4" s="3">
        <f t="shared" si="4"/>
        <v>991.80000000000007</v>
      </c>
      <c r="L4" s="3">
        <f t="shared" si="11"/>
        <v>270</v>
      </c>
      <c r="M4" s="3">
        <f t="shared" si="12"/>
        <v>120</v>
      </c>
      <c r="N4" s="7">
        <v>3000</v>
      </c>
      <c r="O4" s="3">
        <f t="shared" si="5"/>
        <v>845.99999999999989</v>
      </c>
      <c r="P4" s="3">
        <f t="shared" si="13"/>
        <v>2610</v>
      </c>
      <c r="Q4" s="3">
        <f t="shared" si="6"/>
        <v>1618.2</v>
      </c>
      <c r="R4" s="4">
        <f t="shared" si="7"/>
        <v>0.43152000000000001</v>
      </c>
      <c r="S4" s="3">
        <f t="shared" si="8"/>
        <v>991.80000000000007</v>
      </c>
      <c r="T4" s="3">
        <f t="shared" si="14"/>
        <v>270</v>
      </c>
      <c r="U4" s="3">
        <f t="shared" si="15"/>
        <v>120</v>
      </c>
      <c r="V4" s="3">
        <v>3000</v>
      </c>
      <c r="W4" s="3">
        <f t="shared" si="9"/>
        <v>845.99999999999989</v>
      </c>
      <c r="X4" s="3">
        <f>0.87*AD4</f>
        <v>2610</v>
      </c>
      <c r="Y4" s="3">
        <f t="shared" ref="Y4:Y23" si="16">0.62*X4</f>
        <v>1618.2</v>
      </c>
      <c r="Z4" s="4">
        <f t="shared" ref="Z4:Z23" si="17">Y4/3750</f>
        <v>0.43152000000000001</v>
      </c>
      <c r="AA4" s="3">
        <f t="shared" ref="AA4:AA23" si="18">0.38*X4</f>
        <v>991.80000000000007</v>
      </c>
      <c r="AB4" s="3">
        <f>0.09*AD4</f>
        <v>270</v>
      </c>
      <c r="AC4" s="3">
        <f>0.04*AD4</f>
        <v>120</v>
      </c>
      <c r="AD4" s="3">
        <v>3000</v>
      </c>
      <c r="AE4" s="3">
        <f t="shared" ref="AE4:AE23" si="19">0.282*AD4</f>
        <v>845.99999999999989</v>
      </c>
      <c r="AH4" s="4"/>
    </row>
    <row r="5" spans="1:47" s="17" customFormat="1" ht="30.95" customHeight="1" x14ac:dyDescent="0.3">
      <c r="A5" s="17">
        <v>3</v>
      </c>
      <c r="B5" s="17" t="s">
        <v>22</v>
      </c>
      <c r="C5" s="28" t="s">
        <v>60</v>
      </c>
      <c r="D5" s="17">
        <f t="shared" si="0"/>
        <v>15384</v>
      </c>
      <c r="E5" s="17">
        <v>12000</v>
      </c>
      <c r="F5" s="17">
        <f t="shared" si="1"/>
        <v>3383.9999999999995</v>
      </c>
      <c r="G5" s="19">
        <v>0.62</v>
      </c>
      <c r="H5" s="17">
        <f t="shared" si="10"/>
        <v>3480</v>
      </c>
      <c r="I5" s="17">
        <f t="shared" si="2"/>
        <v>2157.6</v>
      </c>
      <c r="J5" s="20">
        <f t="shared" si="3"/>
        <v>0.57535999999999998</v>
      </c>
      <c r="K5" s="17">
        <f t="shared" si="4"/>
        <v>1322.4</v>
      </c>
      <c r="L5" s="17">
        <f t="shared" si="11"/>
        <v>360</v>
      </c>
      <c r="M5" s="17">
        <f t="shared" si="12"/>
        <v>160</v>
      </c>
      <c r="N5" s="21">
        <v>4000</v>
      </c>
      <c r="O5" s="17">
        <f t="shared" si="5"/>
        <v>1128</v>
      </c>
      <c r="P5" s="17">
        <f t="shared" si="13"/>
        <v>3480</v>
      </c>
      <c r="Q5" s="17">
        <f t="shared" si="6"/>
        <v>2157.6</v>
      </c>
      <c r="R5" s="20">
        <f t="shared" si="7"/>
        <v>0.57535999999999998</v>
      </c>
      <c r="S5" s="17">
        <f t="shared" si="8"/>
        <v>1322.4</v>
      </c>
      <c r="T5" s="17">
        <f t="shared" si="14"/>
        <v>360</v>
      </c>
      <c r="U5" s="17">
        <f t="shared" si="15"/>
        <v>160</v>
      </c>
      <c r="V5" s="17">
        <v>4000</v>
      </c>
      <c r="W5" s="17">
        <f t="shared" si="9"/>
        <v>1128</v>
      </c>
      <c r="X5" s="17">
        <f t="shared" ref="X5:X23" si="20">0.87*AD5</f>
        <v>3480</v>
      </c>
      <c r="Y5" s="17">
        <f t="shared" si="16"/>
        <v>2157.6</v>
      </c>
      <c r="Z5" s="20">
        <f t="shared" si="17"/>
        <v>0.57535999999999998</v>
      </c>
      <c r="AA5" s="17">
        <f t="shared" si="18"/>
        <v>1322.4</v>
      </c>
      <c r="AB5" s="17">
        <f t="shared" ref="AB5:AB23" si="21">0.09*AD5</f>
        <v>360</v>
      </c>
      <c r="AC5" s="17">
        <f t="shared" ref="AC5:AC23" si="22">0.04*AD5</f>
        <v>160</v>
      </c>
      <c r="AD5" s="17">
        <v>4000</v>
      </c>
      <c r="AE5" s="17">
        <f t="shared" si="19"/>
        <v>1128</v>
      </c>
      <c r="AH5" s="20"/>
    </row>
    <row r="6" spans="1:47" s="3" customFormat="1" ht="30.95" customHeight="1" x14ac:dyDescent="0.3">
      <c r="A6" s="3">
        <v>3</v>
      </c>
      <c r="B6" s="3" t="s">
        <v>56</v>
      </c>
      <c r="C6" s="27" t="s">
        <v>67</v>
      </c>
      <c r="D6" s="3">
        <f t="shared" si="0"/>
        <v>25640</v>
      </c>
      <c r="E6" s="3">
        <v>20000</v>
      </c>
      <c r="F6" s="3">
        <f t="shared" si="1"/>
        <v>5639.9999999999991</v>
      </c>
      <c r="G6" s="10">
        <v>0.62</v>
      </c>
      <c r="H6" s="3">
        <f t="shared" si="10"/>
        <v>4350</v>
      </c>
      <c r="I6" s="17">
        <f t="shared" si="2"/>
        <v>2697</v>
      </c>
      <c r="J6" s="20">
        <f t="shared" si="3"/>
        <v>0.71919999999999995</v>
      </c>
      <c r="K6" s="3">
        <f t="shared" si="4"/>
        <v>1653</v>
      </c>
      <c r="L6" s="3">
        <f t="shared" si="11"/>
        <v>450</v>
      </c>
      <c r="M6" s="3">
        <f t="shared" si="12"/>
        <v>200</v>
      </c>
      <c r="N6" s="7">
        <v>5000</v>
      </c>
      <c r="O6" s="17">
        <f t="shared" si="5"/>
        <v>1409.9999999999998</v>
      </c>
      <c r="P6" s="3">
        <f t="shared" si="13"/>
        <v>4350</v>
      </c>
      <c r="Q6" s="17">
        <f t="shared" si="6"/>
        <v>2697</v>
      </c>
      <c r="R6" s="20">
        <f t="shared" si="7"/>
        <v>0.71919999999999995</v>
      </c>
      <c r="S6" s="17">
        <f t="shared" si="8"/>
        <v>1653</v>
      </c>
      <c r="T6" s="3">
        <f t="shared" si="14"/>
        <v>450</v>
      </c>
      <c r="U6" s="3">
        <f t="shared" si="15"/>
        <v>200</v>
      </c>
      <c r="V6" s="3">
        <v>5000</v>
      </c>
      <c r="W6" s="17">
        <f t="shared" si="9"/>
        <v>1409.9999999999998</v>
      </c>
      <c r="X6" s="3">
        <f t="shared" si="20"/>
        <v>8700</v>
      </c>
      <c r="Y6" s="17">
        <f t="shared" si="16"/>
        <v>5394</v>
      </c>
      <c r="Z6" s="20">
        <f t="shared" si="17"/>
        <v>1.4383999999999999</v>
      </c>
      <c r="AA6" s="17">
        <f t="shared" si="18"/>
        <v>3306</v>
      </c>
      <c r="AB6" s="3">
        <f t="shared" si="21"/>
        <v>900</v>
      </c>
      <c r="AC6" s="3">
        <f t="shared" si="22"/>
        <v>400</v>
      </c>
      <c r="AD6" s="3">
        <v>10000</v>
      </c>
      <c r="AE6" s="17">
        <f t="shared" si="19"/>
        <v>2819.9999999999995</v>
      </c>
      <c r="AH6" s="4"/>
    </row>
    <row r="7" spans="1:47" s="17" customFormat="1" x14ac:dyDescent="0.3">
      <c r="A7" s="17">
        <v>3</v>
      </c>
      <c r="B7" s="17" t="s">
        <v>57</v>
      </c>
      <c r="C7" s="28" t="s">
        <v>71</v>
      </c>
      <c r="D7" s="17">
        <f t="shared" si="0"/>
        <v>38460</v>
      </c>
      <c r="E7" s="17">
        <v>30000</v>
      </c>
      <c r="F7" s="17">
        <f t="shared" si="1"/>
        <v>8460</v>
      </c>
      <c r="G7" s="19">
        <v>0.62</v>
      </c>
      <c r="H7" s="17">
        <f t="shared" si="10"/>
        <v>6090</v>
      </c>
      <c r="I7" s="17">
        <f t="shared" si="2"/>
        <v>3775.8</v>
      </c>
      <c r="J7" s="20">
        <f t="shared" si="3"/>
        <v>1.00688</v>
      </c>
      <c r="K7" s="17">
        <f t="shared" si="4"/>
        <v>2314.1999999999998</v>
      </c>
      <c r="L7" s="17">
        <f t="shared" si="11"/>
        <v>630</v>
      </c>
      <c r="M7" s="17">
        <f t="shared" si="12"/>
        <v>280</v>
      </c>
      <c r="N7" s="21">
        <v>7000</v>
      </c>
      <c r="O7" s="17">
        <f t="shared" si="5"/>
        <v>1973.9999999999998</v>
      </c>
      <c r="P7" s="17">
        <f t="shared" si="13"/>
        <v>6960</v>
      </c>
      <c r="Q7" s="17">
        <f t="shared" si="6"/>
        <v>4315.2</v>
      </c>
      <c r="R7" s="20">
        <f t="shared" si="7"/>
        <v>1.15072</v>
      </c>
      <c r="S7" s="17">
        <f t="shared" si="8"/>
        <v>2644.8</v>
      </c>
      <c r="T7" s="17">
        <f t="shared" si="14"/>
        <v>720</v>
      </c>
      <c r="U7" s="17">
        <f t="shared" si="15"/>
        <v>320</v>
      </c>
      <c r="V7" s="17">
        <v>8000</v>
      </c>
      <c r="W7" s="17">
        <f t="shared" si="9"/>
        <v>2256</v>
      </c>
      <c r="X7" s="17">
        <f t="shared" si="20"/>
        <v>13050</v>
      </c>
      <c r="Y7" s="17">
        <f t="shared" si="16"/>
        <v>8091</v>
      </c>
      <c r="Z7" s="20">
        <f t="shared" si="17"/>
        <v>2.1576</v>
      </c>
      <c r="AA7" s="17">
        <f t="shared" si="18"/>
        <v>4959</v>
      </c>
      <c r="AB7" s="17">
        <f t="shared" si="21"/>
        <v>1350</v>
      </c>
      <c r="AC7" s="17">
        <f t="shared" si="22"/>
        <v>600</v>
      </c>
      <c r="AD7" s="17">
        <v>15000</v>
      </c>
      <c r="AE7" s="17">
        <f t="shared" si="19"/>
        <v>4230</v>
      </c>
      <c r="AH7" s="20"/>
    </row>
    <row r="8" spans="1:47" s="3" customFormat="1" x14ac:dyDescent="0.3">
      <c r="A8" s="3">
        <v>3</v>
      </c>
      <c r="B8" s="3" t="s">
        <v>26</v>
      </c>
      <c r="C8" s="27" t="s">
        <v>68</v>
      </c>
      <c r="D8" s="3">
        <f t="shared" si="0"/>
        <v>64100</v>
      </c>
      <c r="E8" s="3">
        <v>50000</v>
      </c>
      <c r="F8" s="3">
        <f t="shared" si="1"/>
        <v>14099.999999999998</v>
      </c>
      <c r="G8" s="10">
        <v>0.62</v>
      </c>
      <c r="H8" s="3">
        <f t="shared" si="10"/>
        <v>10440</v>
      </c>
      <c r="I8" s="3">
        <f t="shared" si="2"/>
        <v>6472.8</v>
      </c>
      <c r="J8" s="4">
        <f t="shared" si="3"/>
        <v>1.7260800000000001</v>
      </c>
      <c r="K8" s="3">
        <f t="shared" si="4"/>
        <v>3967.2000000000003</v>
      </c>
      <c r="L8" s="3">
        <f t="shared" si="11"/>
        <v>1080</v>
      </c>
      <c r="M8" s="3">
        <f t="shared" si="12"/>
        <v>480</v>
      </c>
      <c r="N8" s="7">
        <v>12000</v>
      </c>
      <c r="O8" s="3">
        <f t="shared" si="5"/>
        <v>3383.9999999999995</v>
      </c>
      <c r="P8" s="3">
        <f t="shared" si="13"/>
        <v>11310</v>
      </c>
      <c r="Q8" s="3">
        <f t="shared" si="6"/>
        <v>7012.2</v>
      </c>
      <c r="R8" s="4">
        <f t="shared" si="7"/>
        <v>1.86992</v>
      </c>
      <c r="S8" s="3">
        <f t="shared" si="8"/>
        <v>4297.8</v>
      </c>
      <c r="T8" s="3">
        <f t="shared" si="14"/>
        <v>1170</v>
      </c>
      <c r="U8" s="3">
        <f t="shared" si="15"/>
        <v>520</v>
      </c>
      <c r="V8" s="3">
        <v>13000</v>
      </c>
      <c r="W8" s="3">
        <f t="shared" si="9"/>
        <v>3665.9999999999995</v>
      </c>
      <c r="X8" s="3">
        <f t="shared" si="20"/>
        <v>21750</v>
      </c>
      <c r="Y8" s="3">
        <f t="shared" si="16"/>
        <v>13485</v>
      </c>
      <c r="Z8" s="4">
        <f t="shared" si="17"/>
        <v>3.5960000000000001</v>
      </c>
      <c r="AA8" s="3">
        <f t="shared" si="18"/>
        <v>8265</v>
      </c>
      <c r="AB8" s="3">
        <f t="shared" si="21"/>
        <v>2250</v>
      </c>
      <c r="AC8" s="3">
        <f t="shared" si="22"/>
        <v>1000</v>
      </c>
      <c r="AD8" s="3">
        <v>25000</v>
      </c>
      <c r="AE8" s="3">
        <f t="shared" si="19"/>
        <v>7049.9999999999991</v>
      </c>
      <c r="AH8" s="4"/>
    </row>
    <row r="9" spans="1:47" s="17" customFormat="1" x14ac:dyDescent="0.3">
      <c r="A9" s="17">
        <v>3</v>
      </c>
      <c r="B9" s="17" t="s">
        <v>66</v>
      </c>
      <c r="C9" s="28" t="s">
        <v>68</v>
      </c>
      <c r="D9" s="17">
        <f t="shared" si="0"/>
        <v>64100</v>
      </c>
      <c r="E9" s="17">
        <v>50000</v>
      </c>
      <c r="F9" s="17">
        <f t="shared" si="1"/>
        <v>14099.999999999998</v>
      </c>
      <c r="G9" s="19">
        <v>0.62</v>
      </c>
      <c r="H9" s="17">
        <f t="shared" si="10"/>
        <v>10440</v>
      </c>
      <c r="I9" s="17">
        <f t="shared" si="2"/>
        <v>6472.8</v>
      </c>
      <c r="J9" s="20">
        <f t="shared" si="3"/>
        <v>1.7260800000000001</v>
      </c>
      <c r="K9" s="17">
        <f t="shared" si="4"/>
        <v>3967.2000000000003</v>
      </c>
      <c r="L9" s="17">
        <f t="shared" si="11"/>
        <v>1080</v>
      </c>
      <c r="M9" s="17">
        <f t="shared" si="12"/>
        <v>480</v>
      </c>
      <c r="N9" s="21">
        <v>12000</v>
      </c>
      <c r="O9" s="17">
        <f t="shared" si="5"/>
        <v>3383.9999999999995</v>
      </c>
      <c r="P9" s="17">
        <f t="shared" si="13"/>
        <v>11310</v>
      </c>
      <c r="Q9" s="17">
        <f t="shared" si="6"/>
        <v>7012.2</v>
      </c>
      <c r="R9" s="20">
        <f t="shared" si="7"/>
        <v>1.86992</v>
      </c>
      <c r="S9" s="17">
        <f t="shared" si="8"/>
        <v>4297.8</v>
      </c>
      <c r="T9" s="17">
        <f t="shared" si="14"/>
        <v>1170</v>
      </c>
      <c r="U9" s="17">
        <f t="shared" si="15"/>
        <v>520</v>
      </c>
      <c r="V9" s="17">
        <v>13000</v>
      </c>
      <c r="W9" s="17">
        <f t="shared" si="9"/>
        <v>3665.9999999999995</v>
      </c>
      <c r="X9" s="17">
        <f t="shared" si="20"/>
        <v>21750</v>
      </c>
      <c r="Y9" s="17">
        <f t="shared" si="16"/>
        <v>13485</v>
      </c>
      <c r="Z9" s="20">
        <f t="shared" si="17"/>
        <v>3.5960000000000001</v>
      </c>
      <c r="AA9" s="17">
        <f t="shared" si="18"/>
        <v>8265</v>
      </c>
      <c r="AB9" s="17">
        <f t="shared" si="21"/>
        <v>2250</v>
      </c>
      <c r="AC9" s="17">
        <f t="shared" si="22"/>
        <v>1000</v>
      </c>
      <c r="AD9" s="17">
        <v>25000</v>
      </c>
      <c r="AE9" s="17">
        <f t="shared" si="19"/>
        <v>7049.9999999999991</v>
      </c>
      <c r="AH9" s="20"/>
    </row>
    <row r="10" spans="1:47" s="3" customFormat="1" x14ac:dyDescent="0.3">
      <c r="A10" s="3">
        <v>4</v>
      </c>
      <c r="B10" s="3" t="s">
        <v>20</v>
      </c>
      <c r="C10" s="27" t="s">
        <v>58</v>
      </c>
      <c r="D10" s="3">
        <f t="shared" si="0"/>
        <v>6410</v>
      </c>
      <c r="E10" s="16">
        <v>5000</v>
      </c>
      <c r="F10" s="3">
        <f t="shared" si="1"/>
        <v>1409.9999999999998</v>
      </c>
      <c r="G10" s="10">
        <v>0.62</v>
      </c>
      <c r="H10" s="3">
        <f t="shared" si="10"/>
        <v>4350</v>
      </c>
      <c r="I10" s="3">
        <f t="shared" si="2"/>
        <v>2697</v>
      </c>
      <c r="J10" s="4">
        <f t="shared" si="3"/>
        <v>0.71919999999999995</v>
      </c>
      <c r="K10" s="3">
        <f t="shared" si="4"/>
        <v>1653</v>
      </c>
      <c r="L10" s="3">
        <f t="shared" si="11"/>
        <v>450</v>
      </c>
      <c r="M10" s="3">
        <f t="shared" si="12"/>
        <v>200</v>
      </c>
      <c r="N10" s="7">
        <v>5000</v>
      </c>
      <c r="O10" s="3">
        <f t="shared" si="5"/>
        <v>1409.9999999999998</v>
      </c>
      <c r="P10" s="3">
        <f t="shared" si="13"/>
        <v>0</v>
      </c>
      <c r="Q10" s="3">
        <f t="shared" si="6"/>
        <v>0</v>
      </c>
      <c r="R10" s="4">
        <f t="shared" si="7"/>
        <v>0</v>
      </c>
      <c r="S10" s="3">
        <f t="shared" si="8"/>
        <v>0</v>
      </c>
      <c r="T10" s="3">
        <f t="shared" si="14"/>
        <v>0</v>
      </c>
      <c r="U10" s="3">
        <f t="shared" si="15"/>
        <v>0</v>
      </c>
      <c r="V10" s="3">
        <v>0</v>
      </c>
      <c r="W10" s="3">
        <f t="shared" si="9"/>
        <v>0</v>
      </c>
      <c r="X10" s="3">
        <f t="shared" si="20"/>
        <v>0</v>
      </c>
      <c r="Y10" s="3">
        <f t="shared" si="16"/>
        <v>0</v>
      </c>
      <c r="Z10" s="4">
        <f t="shared" si="17"/>
        <v>0</v>
      </c>
      <c r="AA10" s="3">
        <f t="shared" si="18"/>
        <v>0</v>
      </c>
      <c r="AB10" s="3">
        <f t="shared" si="21"/>
        <v>0</v>
      </c>
      <c r="AC10" s="3">
        <f t="shared" si="22"/>
        <v>0</v>
      </c>
      <c r="AD10" s="3">
        <v>0</v>
      </c>
      <c r="AE10" s="3">
        <f t="shared" si="19"/>
        <v>0</v>
      </c>
      <c r="AH10" s="4"/>
      <c r="AL10" s="3">
        <v>0</v>
      </c>
    </row>
    <row r="11" spans="1:47" s="17" customFormat="1" x14ac:dyDescent="0.3">
      <c r="A11" s="17">
        <v>4</v>
      </c>
      <c r="B11" s="17" t="s">
        <v>21</v>
      </c>
      <c r="C11" s="28" t="s">
        <v>63</v>
      </c>
      <c r="D11" s="17">
        <f t="shared" si="0"/>
        <v>11538</v>
      </c>
      <c r="E11" s="17">
        <v>9000</v>
      </c>
      <c r="F11" s="17">
        <f t="shared" si="1"/>
        <v>2537.9999999999995</v>
      </c>
      <c r="G11" s="19">
        <v>0.62</v>
      </c>
      <c r="H11" s="17">
        <f t="shared" si="10"/>
        <v>1740</v>
      </c>
      <c r="I11" s="17">
        <f t="shared" si="2"/>
        <v>1078.8</v>
      </c>
      <c r="J11" s="20">
        <f t="shared" si="3"/>
        <v>0.28767999999999999</v>
      </c>
      <c r="K11" s="17">
        <f t="shared" si="4"/>
        <v>661.2</v>
      </c>
      <c r="L11" s="17">
        <f t="shared" si="11"/>
        <v>180</v>
      </c>
      <c r="M11" s="17">
        <f t="shared" si="12"/>
        <v>80</v>
      </c>
      <c r="N11" s="21">
        <v>2000</v>
      </c>
      <c r="O11" s="17">
        <f t="shared" si="5"/>
        <v>564</v>
      </c>
      <c r="P11" s="17">
        <f t="shared" si="13"/>
        <v>1740</v>
      </c>
      <c r="Q11" s="17">
        <f t="shared" si="6"/>
        <v>1078.8</v>
      </c>
      <c r="R11" s="20">
        <f t="shared" si="7"/>
        <v>0.28767999999999999</v>
      </c>
      <c r="S11" s="17">
        <f t="shared" si="8"/>
        <v>661.2</v>
      </c>
      <c r="T11" s="17">
        <f t="shared" si="14"/>
        <v>180</v>
      </c>
      <c r="U11" s="17">
        <f t="shared" si="15"/>
        <v>80</v>
      </c>
      <c r="V11" s="17">
        <v>2000</v>
      </c>
      <c r="W11" s="17">
        <f t="shared" si="9"/>
        <v>564</v>
      </c>
      <c r="X11" s="17">
        <f t="shared" si="20"/>
        <v>2175</v>
      </c>
      <c r="Y11" s="17">
        <f t="shared" si="16"/>
        <v>1348.5</v>
      </c>
      <c r="Z11" s="20">
        <f t="shared" si="17"/>
        <v>0.35959999999999998</v>
      </c>
      <c r="AA11" s="17">
        <f t="shared" si="18"/>
        <v>826.5</v>
      </c>
      <c r="AB11" s="17">
        <f t="shared" si="21"/>
        <v>225</v>
      </c>
      <c r="AC11" s="17">
        <f t="shared" si="22"/>
        <v>100</v>
      </c>
      <c r="AD11" s="17">
        <v>2500</v>
      </c>
      <c r="AE11" s="17">
        <f t="shared" si="19"/>
        <v>704.99999999999989</v>
      </c>
      <c r="AF11" s="17">
        <f>0.87*AL11</f>
        <v>2175</v>
      </c>
      <c r="AG11" s="17">
        <f t="shared" ref="AG11:AG23" si="23">0.62*AF11</f>
        <v>1348.5</v>
      </c>
      <c r="AH11" s="20">
        <f t="shared" ref="AH11:AH23" si="24">AG11/3750</f>
        <v>0.35959999999999998</v>
      </c>
      <c r="AI11" s="17">
        <f t="shared" ref="AI11:AI23" si="25">0.38*AF11</f>
        <v>826.5</v>
      </c>
      <c r="AJ11" s="17">
        <f>0.09*AL11</f>
        <v>225</v>
      </c>
      <c r="AK11" s="17">
        <f t="shared" ref="AK11:AK12" si="26">0.04*AL11</f>
        <v>100</v>
      </c>
      <c r="AL11" s="17">
        <v>2500</v>
      </c>
    </row>
    <row r="12" spans="1:47" s="3" customFormat="1" x14ac:dyDescent="0.3">
      <c r="A12" s="3">
        <v>4</v>
      </c>
      <c r="B12" s="3" t="s">
        <v>22</v>
      </c>
      <c r="C12" s="27" t="s">
        <v>61</v>
      </c>
      <c r="D12" s="3">
        <f t="shared" si="0"/>
        <v>15384</v>
      </c>
      <c r="E12" s="3">
        <v>12000</v>
      </c>
      <c r="F12" s="3">
        <f t="shared" si="1"/>
        <v>3383.9999999999995</v>
      </c>
      <c r="G12" s="10">
        <v>0.62</v>
      </c>
      <c r="H12" s="3">
        <f t="shared" si="10"/>
        <v>2610</v>
      </c>
      <c r="I12" s="3">
        <f t="shared" si="2"/>
        <v>1618.2</v>
      </c>
      <c r="J12" s="4">
        <f t="shared" si="3"/>
        <v>0.43152000000000001</v>
      </c>
      <c r="K12" s="3">
        <f t="shared" si="4"/>
        <v>991.80000000000007</v>
      </c>
      <c r="L12" s="3">
        <f t="shared" si="11"/>
        <v>270</v>
      </c>
      <c r="M12" s="3">
        <f t="shared" si="12"/>
        <v>120</v>
      </c>
      <c r="N12" s="7">
        <v>3000</v>
      </c>
      <c r="O12" s="3">
        <f t="shared" si="5"/>
        <v>845.99999999999989</v>
      </c>
      <c r="P12" s="3">
        <f t="shared" si="13"/>
        <v>2610</v>
      </c>
      <c r="Q12" s="3">
        <f t="shared" si="6"/>
        <v>1618.2</v>
      </c>
      <c r="R12" s="4">
        <f t="shared" si="7"/>
        <v>0.43152000000000001</v>
      </c>
      <c r="S12" s="3">
        <f t="shared" si="8"/>
        <v>991.80000000000007</v>
      </c>
      <c r="T12" s="3">
        <f t="shared" si="14"/>
        <v>270</v>
      </c>
      <c r="U12" s="3">
        <f t="shared" si="15"/>
        <v>120</v>
      </c>
      <c r="V12" s="3">
        <v>3000</v>
      </c>
      <c r="W12" s="3">
        <f t="shared" si="9"/>
        <v>845.99999999999989</v>
      </c>
      <c r="X12" s="3">
        <f t="shared" si="20"/>
        <v>2610</v>
      </c>
      <c r="Y12" s="3">
        <f t="shared" si="16"/>
        <v>1618.2</v>
      </c>
      <c r="Z12" s="4">
        <f t="shared" si="17"/>
        <v>0.43152000000000001</v>
      </c>
      <c r="AA12" s="3">
        <f t="shared" si="18"/>
        <v>991.80000000000007</v>
      </c>
      <c r="AB12" s="3">
        <f t="shared" si="21"/>
        <v>270</v>
      </c>
      <c r="AC12" s="3">
        <f t="shared" si="22"/>
        <v>120</v>
      </c>
      <c r="AD12" s="3">
        <v>3000</v>
      </c>
      <c r="AE12" s="3">
        <f t="shared" si="19"/>
        <v>845.99999999999989</v>
      </c>
      <c r="AF12" s="3">
        <f>0.87*AL12</f>
        <v>2610</v>
      </c>
      <c r="AG12" s="3">
        <f t="shared" si="23"/>
        <v>1618.2</v>
      </c>
      <c r="AH12" s="4">
        <f t="shared" si="24"/>
        <v>0.43152000000000001</v>
      </c>
      <c r="AI12" s="3">
        <f t="shared" si="25"/>
        <v>991.80000000000007</v>
      </c>
      <c r="AJ12" s="3">
        <f>0.09*AL12</f>
        <v>270</v>
      </c>
      <c r="AK12" s="3">
        <f t="shared" si="26"/>
        <v>120</v>
      </c>
      <c r="AL12" s="3">
        <v>3000</v>
      </c>
      <c r="AM12" s="3">
        <f t="shared" ref="AM12:AM23" si="27">AL12*0.282</f>
        <v>845.99999999999989</v>
      </c>
    </row>
    <row r="13" spans="1:47" s="17" customFormat="1" x14ac:dyDescent="0.3">
      <c r="A13" s="17">
        <v>4</v>
      </c>
      <c r="B13" s="17" t="s">
        <v>56</v>
      </c>
      <c r="C13" s="28" t="s">
        <v>59</v>
      </c>
      <c r="D13" s="17">
        <f t="shared" si="0"/>
        <v>25640</v>
      </c>
      <c r="E13" s="17">
        <v>20000</v>
      </c>
      <c r="F13" s="17">
        <f t="shared" si="1"/>
        <v>5639.9999999999991</v>
      </c>
      <c r="G13" s="19">
        <v>0.62</v>
      </c>
      <c r="H13" s="17">
        <f t="shared" si="10"/>
        <v>4350</v>
      </c>
      <c r="I13" s="17">
        <f t="shared" si="2"/>
        <v>2697</v>
      </c>
      <c r="J13" s="20">
        <f t="shared" si="3"/>
        <v>0.71919999999999995</v>
      </c>
      <c r="K13" s="17">
        <f t="shared" si="4"/>
        <v>1653</v>
      </c>
      <c r="L13" s="17">
        <f t="shared" si="11"/>
        <v>450</v>
      </c>
      <c r="M13" s="17">
        <f t="shared" si="12"/>
        <v>200</v>
      </c>
      <c r="N13" s="21">
        <v>5000</v>
      </c>
      <c r="O13" s="17">
        <f t="shared" si="5"/>
        <v>1409.9999999999998</v>
      </c>
      <c r="P13" s="17">
        <f t="shared" si="13"/>
        <v>4350</v>
      </c>
      <c r="Q13" s="17">
        <f t="shared" si="6"/>
        <v>2697</v>
      </c>
      <c r="R13" s="20">
        <f t="shared" si="7"/>
        <v>0.71919999999999995</v>
      </c>
      <c r="S13" s="17">
        <f t="shared" si="8"/>
        <v>1653</v>
      </c>
      <c r="T13" s="17">
        <f t="shared" si="14"/>
        <v>450</v>
      </c>
      <c r="U13" s="17">
        <f t="shared" si="15"/>
        <v>200</v>
      </c>
      <c r="V13" s="17">
        <v>5000</v>
      </c>
      <c r="W13" s="17">
        <f t="shared" si="9"/>
        <v>1409.9999999999998</v>
      </c>
      <c r="X13" s="17">
        <f t="shared" si="20"/>
        <v>4350</v>
      </c>
      <c r="Y13" s="17">
        <f t="shared" si="16"/>
        <v>2697</v>
      </c>
      <c r="Z13" s="20">
        <f t="shared" si="17"/>
        <v>0.71919999999999995</v>
      </c>
      <c r="AA13" s="17">
        <f t="shared" si="18"/>
        <v>1653</v>
      </c>
      <c r="AB13" s="17">
        <f t="shared" si="21"/>
        <v>450</v>
      </c>
      <c r="AC13" s="17">
        <f t="shared" si="22"/>
        <v>200</v>
      </c>
      <c r="AD13" s="17">
        <v>5000</v>
      </c>
      <c r="AE13" s="17">
        <f t="shared" si="19"/>
        <v>1409.9999999999998</v>
      </c>
      <c r="AF13" s="17">
        <f t="shared" ref="AF13:AF23" si="28">0.87*AL13</f>
        <v>4350</v>
      </c>
      <c r="AG13" s="17">
        <f t="shared" si="23"/>
        <v>2697</v>
      </c>
      <c r="AH13" s="20">
        <f t="shared" si="24"/>
        <v>0.71919999999999995</v>
      </c>
      <c r="AI13" s="17">
        <f t="shared" si="25"/>
        <v>1653</v>
      </c>
      <c r="AJ13" s="17">
        <f t="shared" ref="AJ13:AJ23" si="29">0.09*AL13</f>
        <v>450</v>
      </c>
      <c r="AK13" s="17">
        <f>0.04*AL13</f>
        <v>200</v>
      </c>
      <c r="AL13" s="17">
        <v>5000</v>
      </c>
      <c r="AM13" s="17">
        <f t="shared" si="27"/>
        <v>1409.9999999999998</v>
      </c>
    </row>
    <row r="14" spans="1:47" s="3" customFormat="1" x14ac:dyDescent="0.3">
      <c r="A14" s="3">
        <v>4</v>
      </c>
      <c r="B14" s="3" t="s">
        <v>57</v>
      </c>
      <c r="C14" s="27" t="s">
        <v>72</v>
      </c>
      <c r="D14" s="3">
        <f t="shared" si="0"/>
        <v>38460</v>
      </c>
      <c r="E14" s="3">
        <v>30000</v>
      </c>
      <c r="F14" s="3">
        <f t="shared" si="1"/>
        <v>8460</v>
      </c>
      <c r="G14" s="10">
        <v>0.62</v>
      </c>
      <c r="H14" s="3">
        <f t="shared" si="10"/>
        <v>4350</v>
      </c>
      <c r="I14" s="3">
        <f t="shared" si="2"/>
        <v>2697</v>
      </c>
      <c r="J14" s="4">
        <f t="shared" si="3"/>
        <v>0.71919999999999995</v>
      </c>
      <c r="K14" s="3">
        <f t="shared" si="4"/>
        <v>1653</v>
      </c>
      <c r="L14" s="3">
        <f t="shared" si="11"/>
        <v>450</v>
      </c>
      <c r="M14" s="3">
        <f t="shared" si="12"/>
        <v>200</v>
      </c>
      <c r="N14" s="7">
        <v>5000</v>
      </c>
      <c r="O14" s="3">
        <f t="shared" si="5"/>
        <v>1409.9999999999998</v>
      </c>
      <c r="P14" s="3">
        <f t="shared" si="13"/>
        <v>4350</v>
      </c>
      <c r="Q14" s="3">
        <f t="shared" si="6"/>
        <v>2697</v>
      </c>
      <c r="R14" s="4">
        <f t="shared" si="7"/>
        <v>0.71919999999999995</v>
      </c>
      <c r="S14" s="3">
        <f t="shared" si="8"/>
        <v>1653</v>
      </c>
      <c r="T14" s="3">
        <f t="shared" si="14"/>
        <v>450</v>
      </c>
      <c r="U14" s="3">
        <f t="shared" si="15"/>
        <v>200</v>
      </c>
      <c r="V14" s="3">
        <v>5000</v>
      </c>
      <c r="W14" s="3">
        <f t="shared" si="9"/>
        <v>1409.9999999999998</v>
      </c>
      <c r="X14" s="3">
        <f t="shared" si="20"/>
        <v>8700</v>
      </c>
      <c r="Y14" s="3">
        <f t="shared" si="16"/>
        <v>5394</v>
      </c>
      <c r="Z14" s="4">
        <f t="shared" si="17"/>
        <v>1.4383999999999999</v>
      </c>
      <c r="AA14" s="3">
        <f t="shared" si="18"/>
        <v>3306</v>
      </c>
      <c r="AB14" s="3">
        <f t="shared" si="21"/>
        <v>900</v>
      </c>
      <c r="AC14" s="3">
        <f t="shared" si="22"/>
        <v>400</v>
      </c>
      <c r="AD14" s="3">
        <v>10000</v>
      </c>
      <c r="AE14" s="3">
        <f t="shared" si="19"/>
        <v>2819.9999999999995</v>
      </c>
      <c r="AF14" s="3">
        <f t="shared" si="28"/>
        <v>8700</v>
      </c>
      <c r="AG14" s="3">
        <f t="shared" si="23"/>
        <v>5394</v>
      </c>
      <c r="AH14" s="4">
        <f t="shared" si="24"/>
        <v>1.4383999999999999</v>
      </c>
      <c r="AI14" s="3">
        <f t="shared" si="25"/>
        <v>3306</v>
      </c>
      <c r="AJ14" s="3">
        <f t="shared" si="29"/>
        <v>900</v>
      </c>
      <c r="AK14" s="3">
        <f t="shared" ref="AK14:AK23" si="30">0.04*AL14</f>
        <v>400</v>
      </c>
      <c r="AL14" s="3">
        <v>10000</v>
      </c>
      <c r="AM14" s="3">
        <f t="shared" si="27"/>
        <v>2819.9999999999995</v>
      </c>
    </row>
    <row r="15" spans="1:47" s="22" customFormat="1" x14ac:dyDescent="0.3">
      <c r="A15" s="22">
        <v>4</v>
      </c>
      <c r="B15" s="22" t="s">
        <v>26</v>
      </c>
      <c r="C15" s="28" t="s">
        <v>69</v>
      </c>
      <c r="D15" s="17">
        <f t="shared" si="0"/>
        <v>64100</v>
      </c>
      <c r="E15" s="22">
        <v>50000</v>
      </c>
      <c r="F15" s="22">
        <f t="shared" si="1"/>
        <v>14099.999999999998</v>
      </c>
      <c r="G15" s="23">
        <v>0.62</v>
      </c>
      <c r="H15" s="17">
        <f t="shared" si="10"/>
        <v>8700</v>
      </c>
      <c r="I15" s="17">
        <f t="shared" si="2"/>
        <v>5394</v>
      </c>
      <c r="J15" s="24">
        <f t="shared" si="3"/>
        <v>1.4383999999999999</v>
      </c>
      <c r="K15" s="17">
        <f t="shared" si="4"/>
        <v>3306</v>
      </c>
      <c r="L15" s="17">
        <f t="shared" si="11"/>
        <v>900</v>
      </c>
      <c r="M15" s="17">
        <f t="shared" si="12"/>
        <v>400</v>
      </c>
      <c r="N15" s="25">
        <v>10000</v>
      </c>
      <c r="O15" s="22">
        <f t="shared" si="5"/>
        <v>2819.9999999999995</v>
      </c>
      <c r="P15" s="17">
        <f t="shared" si="13"/>
        <v>8700</v>
      </c>
      <c r="Q15" s="17">
        <f t="shared" si="6"/>
        <v>5394</v>
      </c>
      <c r="R15" s="24">
        <f t="shared" si="7"/>
        <v>1.4383999999999999</v>
      </c>
      <c r="S15" s="17">
        <f t="shared" si="8"/>
        <v>3306</v>
      </c>
      <c r="T15" s="17">
        <f t="shared" si="14"/>
        <v>900</v>
      </c>
      <c r="U15" s="17">
        <f t="shared" si="15"/>
        <v>400</v>
      </c>
      <c r="V15" s="22">
        <v>10000</v>
      </c>
      <c r="W15" s="22">
        <f>V15*0.282</f>
        <v>2819.9999999999995</v>
      </c>
      <c r="X15" s="17">
        <f t="shared" si="20"/>
        <v>13050</v>
      </c>
      <c r="Y15" s="17">
        <f t="shared" si="16"/>
        <v>8091</v>
      </c>
      <c r="Z15" s="24">
        <f t="shared" si="17"/>
        <v>2.1576</v>
      </c>
      <c r="AA15" s="17">
        <f t="shared" si="18"/>
        <v>4959</v>
      </c>
      <c r="AB15" s="17">
        <f t="shared" si="21"/>
        <v>1350</v>
      </c>
      <c r="AC15" s="17">
        <f t="shared" si="22"/>
        <v>600</v>
      </c>
      <c r="AD15" s="22">
        <v>15000</v>
      </c>
      <c r="AE15" s="22">
        <f t="shared" si="19"/>
        <v>4230</v>
      </c>
      <c r="AF15" s="17">
        <f t="shared" si="28"/>
        <v>13050</v>
      </c>
      <c r="AG15" s="17">
        <f t="shared" si="23"/>
        <v>8091</v>
      </c>
      <c r="AH15" s="24">
        <f t="shared" si="24"/>
        <v>2.1576</v>
      </c>
      <c r="AI15" s="17">
        <f t="shared" si="25"/>
        <v>4959</v>
      </c>
      <c r="AJ15" s="17">
        <f t="shared" si="29"/>
        <v>1350</v>
      </c>
      <c r="AK15" s="17">
        <f t="shared" si="30"/>
        <v>600</v>
      </c>
      <c r="AL15" s="22">
        <v>15000</v>
      </c>
      <c r="AM15" s="22">
        <f t="shared" si="27"/>
        <v>4230</v>
      </c>
    </row>
    <row r="16" spans="1:47" s="3" customFormat="1" x14ac:dyDescent="0.3">
      <c r="A16" s="3">
        <v>4</v>
      </c>
      <c r="B16" s="3" t="s">
        <v>66</v>
      </c>
      <c r="C16" s="27" t="s">
        <v>69</v>
      </c>
      <c r="D16" s="3">
        <f t="shared" si="0"/>
        <v>64100</v>
      </c>
      <c r="E16" s="3">
        <v>50000</v>
      </c>
      <c r="F16" s="3">
        <f t="shared" si="1"/>
        <v>14099.999999999998</v>
      </c>
      <c r="G16" s="10">
        <v>0.62</v>
      </c>
      <c r="H16" s="3">
        <f t="shared" si="10"/>
        <v>8700</v>
      </c>
      <c r="I16" s="3">
        <f t="shared" si="2"/>
        <v>5394</v>
      </c>
      <c r="J16" s="4">
        <f t="shared" si="3"/>
        <v>1.4383999999999999</v>
      </c>
      <c r="K16" s="3">
        <f t="shared" si="4"/>
        <v>3306</v>
      </c>
      <c r="L16" s="3">
        <f t="shared" si="11"/>
        <v>900</v>
      </c>
      <c r="M16" s="3">
        <f t="shared" si="12"/>
        <v>400</v>
      </c>
      <c r="N16" s="7">
        <v>10000</v>
      </c>
      <c r="O16" s="3">
        <f t="shared" si="5"/>
        <v>2819.9999999999995</v>
      </c>
      <c r="P16" s="3">
        <f t="shared" si="13"/>
        <v>8700</v>
      </c>
      <c r="Q16" s="3">
        <f t="shared" si="6"/>
        <v>5394</v>
      </c>
      <c r="R16" s="4">
        <f t="shared" si="7"/>
        <v>1.4383999999999999</v>
      </c>
      <c r="S16" s="3">
        <f t="shared" si="8"/>
        <v>3306</v>
      </c>
      <c r="T16" s="3">
        <f t="shared" si="14"/>
        <v>900</v>
      </c>
      <c r="U16" s="3">
        <f t="shared" si="15"/>
        <v>400</v>
      </c>
      <c r="V16" s="3">
        <v>10000</v>
      </c>
      <c r="W16" s="3">
        <f t="shared" si="9"/>
        <v>2819.9999999999995</v>
      </c>
      <c r="X16" s="14">
        <f t="shared" si="20"/>
        <v>13050</v>
      </c>
      <c r="Y16" s="14">
        <f t="shared" si="16"/>
        <v>8091</v>
      </c>
      <c r="Z16" s="4">
        <f t="shared" si="17"/>
        <v>2.1576</v>
      </c>
      <c r="AA16" s="14">
        <f t="shared" si="18"/>
        <v>4959</v>
      </c>
      <c r="AB16" s="14">
        <f t="shared" si="21"/>
        <v>1350</v>
      </c>
      <c r="AC16" s="14">
        <f t="shared" si="22"/>
        <v>600</v>
      </c>
      <c r="AD16" s="3">
        <v>15000</v>
      </c>
      <c r="AE16" s="3">
        <f t="shared" si="19"/>
        <v>4230</v>
      </c>
      <c r="AF16" s="14">
        <f t="shared" si="28"/>
        <v>13050</v>
      </c>
      <c r="AG16" s="14">
        <f t="shared" si="23"/>
        <v>8091</v>
      </c>
      <c r="AH16" s="4">
        <f t="shared" si="24"/>
        <v>2.1576</v>
      </c>
      <c r="AI16" s="14">
        <f t="shared" si="25"/>
        <v>4959</v>
      </c>
      <c r="AJ16" s="14">
        <f t="shared" si="29"/>
        <v>1350</v>
      </c>
      <c r="AK16" s="14">
        <f t="shared" si="30"/>
        <v>600</v>
      </c>
      <c r="AL16" s="3">
        <v>15000</v>
      </c>
      <c r="AM16" s="3">
        <f t="shared" si="27"/>
        <v>4230</v>
      </c>
    </row>
    <row r="17" spans="1:47" s="17" customFormat="1" x14ac:dyDescent="0.3">
      <c r="A17" s="17">
        <v>5</v>
      </c>
      <c r="B17" s="17" t="s">
        <v>20</v>
      </c>
      <c r="C17" s="28" t="s">
        <v>58</v>
      </c>
      <c r="D17" s="17">
        <f t="shared" si="0"/>
        <v>6410</v>
      </c>
      <c r="E17" s="18">
        <v>5000</v>
      </c>
      <c r="F17" s="17">
        <f t="shared" si="1"/>
        <v>1409.9999999999998</v>
      </c>
      <c r="G17" s="19">
        <v>0.62</v>
      </c>
      <c r="H17" s="17">
        <f t="shared" si="10"/>
        <v>4350</v>
      </c>
      <c r="I17" s="17">
        <f t="shared" si="2"/>
        <v>2697</v>
      </c>
      <c r="J17" s="20">
        <f t="shared" si="3"/>
        <v>0.71919999999999995</v>
      </c>
      <c r="K17" s="17">
        <f t="shared" si="4"/>
        <v>1653</v>
      </c>
      <c r="L17" s="17">
        <f t="shared" si="11"/>
        <v>450</v>
      </c>
      <c r="M17" s="17">
        <f t="shared" si="12"/>
        <v>200</v>
      </c>
      <c r="N17" s="21">
        <v>5000</v>
      </c>
      <c r="O17" s="17">
        <f t="shared" si="5"/>
        <v>1409.9999999999998</v>
      </c>
      <c r="P17" s="17">
        <f t="shared" si="13"/>
        <v>0</v>
      </c>
      <c r="Q17" s="17">
        <f t="shared" si="6"/>
        <v>0</v>
      </c>
      <c r="R17" s="20">
        <f t="shared" si="7"/>
        <v>0</v>
      </c>
      <c r="S17" s="17">
        <f t="shared" si="8"/>
        <v>0</v>
      </c>
      <c r="T17" s="17">
        <f t="shared" si="14"/>
        <v>0</v>
      </c>
      <c r="U17" s="17">
        <f t="shared" si="15"/>
        <v>0</v>
      </c>
      <c r="V17" s="17">
        <v>0</v>
      </c>
      <c r="W17" s="17">
        <f t="shared" si="9"/>
        <v>0</v>
      </c>
      <c r="X17" s="17">
        <f t="shared" si="20"/>
        <v>0</v>
      </c>
      <c r="Y17" s="17">
        <f t="shared" si="16"/>
        <v>0</v>
      </c>
      <c r="Z17" s="20">
        <f t="shared" si="17"/>
        <v>0</v>
      </c>
      <c r="AA17" s="17">
        <f t="shared" si="18"/>
        <v>0</v>
      </c>
      <c r="AB17" s="17">
        <f t="shared" si="21"/>
        <v>0</v>
      </c>
      <c r="AC17" s="17">
        <f t="shared" si="22"/>
        <v>0</v>
      </c>
      <c r="AD17" s="17">
        <v>0</v>
      </c>
      <c r="AE17" s="17">
        <f t="shared" si="19"/>
        <v>0</v>
      </c>
      <c r="AF17" s="17">
        <f t="shared" si="28"/>
        <v>0</v>
      </c>
      <c r="AG17" s="17">
        <f t="shared" si="23"/>
        <v>0</v>
      </c>
      <c r="AH17" s="20">
        <f t="shared" si="24"/>
        <v>0</v>
      </c>
      <c r="AI17" s="17">
        <f t="shared" si="25"/>
        <v>0</v>
      </c>
      <c r="AJ17" s="17">
        <f t="shared" si="29"/>
        <v>0</v>
      </c>
      <c r="AK17" s="17">
        <f t="shared" si="30"/>
        <v>0</v>
      </c>
      <c r="AL17" s="17">
        <v>0</v>
      </c>
      <c r="AM17" s="17">
        <f t="shared" si="27"/>
        <v>0</v>
      </c>
      <c r="AT17" s="17">
        <v>0</v>
      </c>
    </row>
    <row r="18" spans="1:47" s="3" customFormat="1" x14ac:dyDescent="0.3">
      <c r="A18" s="3">
        <v>5</v>
      </c>
      <c r="B18" s="3" t="s">
        <v>21</v>
      </c>
      <c r="C18" s="27" t="s">
        <v>64</v>
      </c>
      <c r="D18" s="3">
        <f t="shared" si="0"/>
        <v>11538</v>
      </c>
      <c r="E18" s="3">
        <v>9000</v>
      </c>
      <c r="F18" s="3">
        <f t="shared" si="1"/>
        <v>2537.9999999999995</v>
      </c>
      <c r="G18" s="10">
        <v>0.62</v>
      </c>
      <c r="H18" s="3">
        <f t="shared" si="10"/>
        <v>870</v>
      </c>
      <c r="I18" s="3">
        <f t="shared" si="2"/>
        <v>539.4</v>
      </c>
      <c r="J18" s="4">
        <f t="shared" si="3"/>
        <v>0.14384</v>
      </c>
      <c r="K18" s="3">
        <f t="shared" si="4"/>
        <v>330.6</v>
      </c>
      <c r="L18" s="3">
        <f t="shared" si="11"/>
        <v>90</v>
      </c>
      <c r="M18" s="3">
        <f t="shared" si="12"/>
        <v>40</v>
      </c>
      <c r="N18" s="7">
        <v>1000</v>
      </c>
      <c r="O18" s="3">
        <f t="shared" si="5"/>
        <v>282</v>
      </c>
      <c r="P18" s="3">
        <f t="shared" si="13"/>
        <v>1740</v>
      </c>
      <c r="Q18" s="3">
        <f t="shared" si="6"/>
        <v>1078.8</v>
      </c>
      <c r="R18" s="4">
        <f t="shared" si="7"/>
        <v>0.28767999999999999</v>
      </c>
      <c r="S18" s="3">
        <f t="shared" si="8"/>
        <v>661.2</v>
      </c>
      <c r="T18" s="3">
        <f t="shared" si="14"/>
        <v>180</v>
      </c>
      <c r="U18" s="3">
        <f t="shared" si="15"/>
        <v>80</v>
      </c>
      <c r="V18" s="3">
        <v>2000</v>
      </c>
      <c r="W18" s="3">
        <f t="shared" si="9"/>
        <v>564</v>
      </c>
      <c r="X18" s="3">
        <f t="shared" si="20"/>
        <v>1740</v>
      </c>
      <c r="Y18" s="3">
        <f t="shared" si="16"/>
        <v>1078.8</v>
      </c>
      <c r="Z18" s="4">
        <f t="shared" si="17"/>
        <v>0.28767999999999999</v>
      </c>
      <c r="AA18" s="3">
        <f t="shared" si="18"/>
        <v>661.2</v>
      </c>
      <c r="AB18" s="3">
        <f t="shared" si="21"/>
        <v>180</v>
      </c>
      <c r="AC18" s="3">
        <f t="shared" si="22"/>
        <v>80</v>
      </c>
      <c r="AD18" s="3">
        <v>2000</v>
      </c>
      <c r="AE18" s="3">
        <f t="shared" si="19"/>
        <v>564</v>
      </c>
      <c r="AF18" s="3">
        <f t="shared" si="28"/>
        <v>1740</v>
      </c>
      <c r="AG18" s="3">
        <f t="shared" si="23"/>
        <v>1078.8</v>
      </c>
      <c r="AH18" s="4">
        <f t="shared" si="24"/>
        <v>0.28767999999999999</v>
      </c>
      <c r="AI18" s="3">
        <f t="shared" si="25"/>
        <v>661.2</v>
      </c>
      <c r="AJ18" s="3">
        <f t="shared" si="29"/>
        <v>180</v>
      </c>
      <c r="AK18" s="3">
        <f t="shared" si="30"/>
        <v>80</v>
      </c>
      <c r="AL18" s="3">
        <v>2000</v>
      </c>
      <c r="AM18" s="3">
        <f t="shared" si="27"/>
        <v>564</v>
      </c>
      <c r="AN18" s="3">
        <f>0.87*AT18</f>
        <v>1740</v>
      </c>
      <c r="AO18" s="3">
        <f>0.62*AN18</f>
        <v>1078.8</v>
      </c>
      <c r="AP18" s="4">
        <f>AO18/3750</f>
        <v>0.28767999999999999</v>
      </c>
      <c r="AQ18" s="3">
        <f t="shared" ref="AQ18:AQ22" si="31">0.38*AN18</f>
        <v>661.2</v>
      </c>
      <c r="AR18" s="3">
        <f>0.09*AT18</f>
        <v>180</v>
      </c>
      <c r="AS18" s="3">
        <f>0.04*AT18</f>
        <v>80</v>
      </c>
      <c r="AT18" s="3">
        <v>2000</v>
      </c>
      <c r="AU18" s="3">
        <f>AT18*0.282</f>
        <v>564</v>
      </c>
    </row>
    <row r="19" spans="1:47" s="17" customFormat="1" x14ac:dyDescent="0.3">
      <c r="A19" s="17">
        <v>5</v>
      </c>
      <c r="B19" s="17" t="s">
        <v>22</v>
      </c>
      <c r="C19" s="28" t="s">
        <v>65</v>
      </c>
      <c r="D19" s="17">
        <f t="shared" si="0"/>
        <v>15384</v>
      </c>
      <c r="E19" s="17">
        <v>12000</v>
      </c>
      <c r="F19" s="17">
        <f t="shared" si="1"/>
        <v>3383.9999999999995</v>
      </c>
      <c r="G19" s="19">
        <v>0.62</v>
      </c>
      <c r="H19" s="17">
        <f t="shared" si="10"/>
        <v>1740</v>
      </c>
      <c r="I19" s="17">
        <f t="shared" si="2"/>
        <v>1078.8</v>
      </c>
      <c r="J19" s="20">
        <f t="shared" si="3"/>
        <v>0.28767999999999999</v>
      </c>
      <c r="K19" s="17">
        <f t="shared" si="4"/>
        <v>661.2</v>
      </c>
      <c r="L19" s="17">
        <f t="shared" si="11"/>
        <v>180</v>
      </c>
      <c r="M19" s="17">
        <f t="shared" si="12"/>
        <v>80</v>
      </c>
      <c r="N19" s="21">
        <v>2000</v>
      </c>
      <c r="O19" s="17">
        <f t="shared" si="5"/>
        <v>564</v>
      </c>
      <c r="P19" s="17">
        <f t="shared" si="13"/>
        <v>1740</v>
      </c>
      <c r="Q19" s="17">
        <f t="shared" si="6"/>
        <v>1078.8</v>
      </c>
      <c r="R19" s="20">
        <f t="shared" si="7"/>
        <v>0.28767999999999999</v>
      </c>
      <c r="S19" s="17">
        <f t="shared" si="8"/>
        <v>661.2</v>
      </c>
      <c r="T19" s="17">
        <f t="shared" si="14"/>
        <v>180</v>
      </c>
      <c r="U19" s="17">
        <f t="shared" si="15"/>
        <v>80</v>
      </c>
      <c r="V19" s="17">
        <v>2000</v>
      </c>
      <c r="W19" s="17">
        <f t="shared" si="9"/>
        <v>564</v>
      </c>
      <c r="X19" s="17">
        <f t="shared" si="20"/>
        <v>1740</v>
      </c>
      <c r="Y19" s="17">
        <f t="shared" si="16"/>
        <v>1078.8</v>
      </c>
      <c r="Z19" s="20">
        <f>Y19/3750</f>
        <v>0.28767999999999999</v>
      </c>
      <c r="AA19" s="17">
        <f t="shared" si="18"/>
        <v>661.2</v>
      </c>
      <c r="AB19" s="17">
        <f t="shared" si="21"/>
        <v>180</v>
      </c>
      <c r="AC19" s="17">
        <f t="shared" si="22"/>
        <v>80</v>
      </c>
      <c r="AD19" s="17">
        <v>2000</v>
      </c>
      <c r="AE19" s="17">
        <f t="shared" si="19"/>
        <v>564</v>
      </c>
      <c r="AF19" s="17">
        <f t="shared" si="28"/>
        <v>2610</v>
      </c>
      <c r="AG19" s="17">
        <f t="shared" si="23"/>
        <v>1618.2</v>
      </c>
      <c r="AH19" s="20">
        <f t="shared" si="24"/>
        <v>0.43152000000000001</v>
      </c>
      <c r="AI19" s="17">
        <f t="shared" si="25"/>
        <v>991.80000000000007</v>
      </c>
      <c r="AJ19" s="17">
        <f t="shared" si="29"/>
        <v>270</v>
      </c>
      <c r="AK19" s="17">
        <f t="shared" si="30"/>
        <v>120</v>
      </c>
      <c r="AL19" s="17">
        <v>3000</v>
      </c>
      <c r="AM19" s="17">
        <f t="shared" si="27"/>
        <v>845.99999999999989</v>
      </c>
      <c r="AN19" s="17">
        <f>0.87*AT19</f>
        <v>2610</v>
      </c>
      <c r="AO19" s="17">
        <f>0.62*AN19</f>
        <v>1618.2</v>
      </c>
      <c r="AP19" s="20">
        <f>AO19/3750</f>
        <v>0.43152000000000001</v>
      </c>
      <c r="AQ19" s="17">
        <f t="shared" si="31"/>
        <v>991.80000000000007</v>
      </c>
      <c r="AR19" s="17">
        <f>0.09*AT19</f>
        <v>270</v>
      </c>
      <c r="AS19" s="17">
        <f>0.04*AT19</f>
        <v>120</v>
      </c>
      <c r="AT19" s="17">
        <v>3000</v>
      </c>
      <c r="AU19" s="17">
        <f>AT19*0.282</f>
        <v>845.99999999999989</v>
      </c>
    </row>
    <row r="20" spans="1:47" s="3" customFormat="1" x14ac:dyDescent="0.3">
      <c r="A20" s="3">
        <v>5</v>
      </c>
      <c r="B20" s="3" t="s">
        <v>56</v>
      </c>
      <c r="C20" s="27" t="s">
        <v>70</v>
      </c>
      <c r="D20" s="3">
        <f t="shared" si="0"/>
        <v>25640</v>
      </c>
      <c r="E20" s="3">
        <v>20000</v>
      </c>
      <c r="F20" s="3">
        <f t="shared" si="1"/>
        <v>5639.9999999999991</v>
      </c>
      <c r="G20" s="10">
        <v>0.62</v>
      </c>
      <c r="H20" s="3">
        <f t="shared" si="10"/>
        <v>2610</v>
      </c>
      <c r="I20" s="3">
        <f t="shared" si="2"/>
        <v>1618.2</v>
      </c>
      <c r="J20" s="4">
        <f t="shared" si="3"/>
        <v>0.43152000000000001</v>
      </c>
      <c r="K20" s="3">
        <f t="shared" si="4"/>
        <v>991.80000000000007</v>
      </c>
      <c r="L20" s="3">
        <f t="shared" si="11"/>
        <v>270</v>
      </c>
      <c r="M20" s="3">
        <f t="shared" si="12"/>
        <v>120</v>
      </c>
      <c r="N20" s="7">
        <v>3000</v>
      </c>
      <c r="O20" s="3">
        <f t="shared" si="5"/>
        <v>845.99999999999989</v>
      </c>
      <c r="P20" s="3">
        <f t="shared" si="13"/>
        <v>2610</v>
      </c>
      <c r="Q20" s="3">
        <f t="shared" si="6"/>
        <v>1618.2</v>
      </c>
      <c r="R20" s="4">
        <f t="shared" si="7"/>
        <v>0.43152000000000001</v>
      </c>
      <c r="S20" s="3">
        <f t="shared" si="8"/>
        <v>991.80000000000007</v>
      </c>
      <c r="T20" s="3">
        <f t="shared" si="14"/>
        <v>270</v>
      </c>
      <c r="U20" s="3">
        <f t="shared" si="15"/>
        <v>120</v>
      </c>
      <c r="V20" s="3">
        <v>3000</v>
      </c>
      <c r="W20" s="3">
        <f t="shared" si="9"/>
        <v>845.99999999999989</v>
      </c>
      <c r="X20" s="3">
        <f t="shared" si="20"/>
        <v>2610</v>
      </c>
      <c r="Y20" s="3">
        <f t="shared" si="16"/>
        <v>1618.2</v>
      </c>
      <c r="Z20" s="4">
        <f>Y20/3750</f>
        <v>0.43152000000000001</v>
      </c>
      <c r="AA20" s="3">
        <f t="shared" si="18"/>
        <v>991.80000000000007</v>
      </c>
      <c r="AB20" s="3">
        <f t="shared" si="21"/>
        <v>270</v>
      </c>
      <c r="AC20" s="3">
        <f t="shared" si="22"/>
        <v>120</v>
      </c>
      <c r="AD20" s="3">
        <v>3000</v>
      </c>
      <c r="AE20" s="3">
        <f t="shared" si="19"/>
        <v>845.99999999999989</v>
      </c>
      <c r="AF20" s="3">
        <f t="shared" si="28"/>
        <v>4350</v>
      </c>
      <c r="AG20" s="3">
        <f t="shared" si="23"/>
        <v>2697</v>
      </c>
      <c r="AH20" s="4">
        <f t="shared" si="24"/>
        <v>0.71919999999999995</v>
      </c>
      <c r="AI20" s="3">
        <f t="shared" si="25"/>
        <v>1653</v>
      </c>
      <c r="AJ20" s="3">
        <f t="shared" si="29"/>
        <v>450</v>
      </c>
      <c r="AK20" s="3">
        <f t="shared" si="30"/>
        <v>200</v>
      </c>
      <c r="AL20" s="3">
        <v>5000</v>
      </c>
      <c r="AM20" s="17">
        <f t="shared" si="27"/>
        <v>1409.9999999999998</v>
      </c>
      <c r="AN20" s="3">
        <f t="shared" ref="AN20:AN23" si="32">0.87*AT20</f>
        <v>5220</v>
      </c>
      <c r="AO20" s="3">
        <f t="shared" ref="AO20:AO23" si="33">0.62*AN20</f>
        <v>3236.4</v>
      </c>
      <c r="AP20" s="4">
        <f t="shared" ref="AP20:AP23" si="34">AO20/3750</f>
        <v>0.86304000000000003</v>
      </c>
      <c r="AQ20" s="3">
        <f t="shared" si="31"/>
        <v>1983.6000000000001</v>
      </c>
      <c r="AR20" s="3">
        <f t="shared" ref="AR20:AR23" si="35">0.09*AT20</f>
        <v>540</v>
      </c>
      <c r="AS20" s="3">
        <f t="shared" ref="AS20:AS23" si="36">0.04*AT20</f>
        <v>240</v>
      </c>
      <c r="AT20" s="3">
        <v>6000</v>
      </c>
      <c r="AU20" s="3">
        <f t="shared" ref="AU20:AU23" si="37">AT20*0.282</f>
        <v>1691.9999999999998</v>
      </c>
    </row>
    <row r="21" spans="1:47" s="17" customFormat="1" x14ac:dyDescent="0.3">
      <c r="A21" s="17">
        <v>5</v>
      </c>
      <c r="B21" s="17" t="s">
        <v>57</v>
      </c>
      <c r="C21" s="28" t="s">
        <v>73</v>
      </c>
      <c r="D21" s="17">
        <f t="shared" si="0"/>
        <v>38460</v>
      </c>
      <c r="E21" s="17">
        <v>30000</v>
      </c>
      <c r="F21" s="17">
        <f t="shared" si="1"/>
        <v>8460</v>
      </c>
      <c r="G21" s="19">
        <v>0.62</v>
      </c>
      <c r="H21" s="17">
        <f t="shared" si="10"/>
        <v>4350</v>
      </c>
      <c r="I21" s="17">
        <f t="shared" si="2"/>
        <v>2697</v>
      </c>
      <c r="J21" s="20">
        <f t="shared" si="3"/>
        <v>0.71919999999999995</v>
      </c>
      <c r="K21" s="17">
        <f t="shared" si="4"/>
        <v>1653</v>
      </c>
      <c r="L21" s="17">
        <f t="shared" si="11"/>
        <v>450</v>
      </c>
      <c r="M21" s="17">
        <f t="shared" si="12"/>
        <v>200</v>
      </c>
      <c r="N21" s="21">
        <v>5000</v>
      </c>
      <c r="O21" s="17">
        <f t="shared" si="5"/>
        <v>1409.9999999999998</v>
      </c>
      <c r="P21" s="17">
        <f t="shared" si="13"/>
        <v>4350</v>
      </c>
      <c r="Q21" s="17">
        <f t="shared" si="6"/>
        <v>2697</v>
      </c>
      <c r="R21" s="20">
        <f t="shared" si="7"/>
        <v>0.71919999999999995</v>
      </c>
      <c r="S21" s="17">
        <f t="shared" si="8"/>
        <v>1653</v>
      </c>
      <c r="T21" s="17">
        <f t="shared" si="14"/>
        <v>450</v>
      </c>
      <c r="U21" s="17">
        <f t="shared" si="15"/>
        <v>200</v>
      </c>
      <c r="V21" s="17">
        <v>5000</v>
      </c>
      <c r="W21" s="17">
        <f t="shared" si="9"/>
        <v>1409.9999999999998</v>
      </c>
      <c r="X21" s="17">
        <f t="shared" si="20"/>
        <v>4350</v>
      </c>
      <c r="Y21" s="17">
        <f t="shared" si="16"/>
        <v>2697</v>
      </c>
      <c r="Z21" s="20">
        <f t="shared" si="17"/>
        <v>0.71919999999999995</v>
      </c>
      <c r="AA21" s="17">
        <f t="shared" si="18"/>
        <v>1653</v>
      </c>
      <c r="AB21" s="17">
        <f t="shared" si="21"/>
        <v>450</v>
      </c>
      <c r="AC21" s="17">
        <f t="shared" si="22"/>
        <v>200</v>
      </c>
      <c r="AD21" s="17">
        <v>5000</v>
      </c>
      <c r="AE21" s="17">
        <f t="shared" si="19"/>
        <v>1409.9999999999998</v>
      </c>
      <c r="AF21" s="17">
        <f t="shared" si="28"/>
        <v>6090</v>
      </c>
      <c r="AG21" s="17">
        <f t="shared" si="23"/>
        <v>3775.8</v>
      </c>
      <c r="AH21" s="20">
        <f t="shared" si="24"/>
        <v>1.00688</v>
      </c>
      <c r="AI21" s="17">
        <f t="shared" si="25"/>
        <v>2314.1999999999998</v>
      </c>
      <c r="AJ21" s="17">
        <f t="shared" si="29"/>
        <v>630</v>
      </c>
      <c r="AK21" s="17">
        <f t="shared" si="30"/>
        <v>280</v>
      </c>
      <c r="AL21" s="17">
        <v>7000</v>
      </c>
      <c r="AM21" s="17">
        <f t="shared" si="27"/>
        <v>1973.9999999999998</v>
      </c>
      <c r="AN21" s="17">
        <f t="shared" si="32"/>
        <v>6960</v>
      </c>
      <c r="AO21" s="17">
        <f t="shared" si="33"/>
        <v>4315.2</v>
      </c>
      <c r="AP21" s="20">
        <f t="shared" si="34"/>
        <v>1.15072</v>
      </c>
      <c r="AQ21" s="17">
        <f t="shared" si="31"/>
        <v>2644.8</v>
      </c>
      <c r="AR21" s="17">
        <f t="shared" si="35"/>
        <v>720</v>
      </c>
      <c r="AS21" s="17">
        <f t="shared" si="36"/>
        <v>320</v>
      </c>
      <c r="AT21" s="17">
        <v>8000</v>
      </c>
      <c r="AU21" s="17">
        <f t="shared" si="37"/>
        <v>2256</v>
      </c>
    </row>
    <row r="22" spans="1:47" s="3" customFormat="1" x14ac:dyDescent="0.3">
      <c r="A22" s="3">
        <v>5</v>
      </c>
      <c r="B22" s="3" t="s">
        <v>26</v>
      </c>
      <c r="C22" s="27" t="s">
        <v>74</v>
      </c>
      <c r="D22" s="3">
        <f t="shared" si="0"/>
        <v>64100</v>
      </c>
      <c r="E22" s="3">
        <v>50000</v>
      </c>
      <c r="F22" s="3">
        <f t="shared" si="1"/>
        <v>14099.999999999998</v>
      </c>
      <c r="G22" s="10">
        <v>0.62</v>
      </c>
      <c r="H22" s="3">
        <f t="shared" si="10"/>
        <v>6960</v>
      </c>
      <c r="I22" s="3">
        <f t="shared" si="2"/>
        <v>4315.2</v>
      </c>
      <c r="J22" s="4">
        <f t="shared" si="3"/>
        <v>1.15072</v>
      </c>
      <c r="K22" s="3">
        <f t="shared" si="4"/>
        <v>2644.8</v>
      </c>
      <c r="L22" s="3">
        <f t="shared" si="11"/>
        <v>720</v>
      </c>
      <c r="M22" s="3">
        <f t="shared" si="12"/>
        <v>320</v>
      </c>
      <c r="N22" s="7">
        <v>8000</v>
      </c>
      <c r="O22" s="3">
        <f t="shared" si="5"/>
        <v>2256</v>
      </c>
      <c r="P22" s="3">
        <f t="shared" si="13"/>
        <v>6960</v>
      </c>
      <c r="Q22" s="3">
        <f t="shared" si="6"/>
        <v>4315.2</v>
      </c>
      <c r="R22" s="4">
        <f t="shared" si="7"/>
        <v>1.15072</v>
      </c>
      <c r="S22" s="3">
        <f t="shared" si="8"/>
        <v>2644.8</v>
      </c>
      <c r="T22" s="3">
        <f>0.09*V22</f>
        <v>720</v>
      </c>
      <c r="U22" s="3">
        <f t="shared" si="15"/>
        <v>320</v>
      </c>
      <c r="V22" s="3">
        <v>8000</v>
      </c>
      <c r="W22" s="3">
        <f t="shared" si="9"/>
        <v>2256</v>
      </c>
      <c r="X22" s="3">
        <f t="shared" si="20"/>
        <v>6960</v>
      </c>
      <c r="Y22" s="3">
        <f t="shared" si="16"/>
        <v>4315.2</v>
      </c>
      <c r="Z22" s="4">
        <f t="shared" si="17"/>
        <v>1.15072</v>
      </c>
      <c r="AA22" s="3">
        <f t="shared" si="18"/>
        <v>2644.8</v>
      </c>
      <c r="AB22" s="3">
        <f t="shared" si="21"/>
        <v>720</v>
      </c>
      <c r="AC22" s="3">
        <f t="shared" si="22"/>
        <v>320</v>
      </c>
      <c r="AD22" s="3">
        <v>8000</v>
      </c>
      <c r="AE22" s="3">
        <f t="shared" si="19"/>
        <v>2256</v>
      </c>
      <c r="AF22" s="3">
        <f t="shared" si="28"/>
        <v>10440</v>
      </c>
      <c r="AG22" s="3">
        <f t="shared" si="23"/>
        <v>6472.8</v>
      </c>
      <c r="AH22" s="4">
        <f t="shared" si="24"/>
        <v>1.7260800000000001</v>
      </c>
      <c r="AI22" s="3">
        <f t="shared" si="25"/>
        <v>3967.2000000000003</v>
      </c>
      <c r="AJ22" s="3">
        <f t="shared" si="29"/>
        <v>1080</v>
      </c>
      <c r="AK22" s="3">
        <f t="shared" si="30"/>
        <v>480</v>
      </c>
      <c r="AL22" s="3">
        <v>12000</v>
      </c>
      <c r="AM22" s="3">
        <f t="shared" si="27"/>
        <v>3383.9999999999995</v>
      </c>
      <c r="AN22" s="3">
        <f t="shared" si="32"/>
        <v>12180</v>
      </c>
      <c r="AO22" s="3">
        <f t="shared" si="33"/>
        <v>7551.6</v>
      </c>
      <c r="AP22" s="4">
        <f t="shared" si="34"/>
        <v>2.01376</v>
      </c>
      <c r="AQ22" s="3">
        <f t="shared" si="31"/>
        <v>4628.3999999999996</v>
      </c>
      <c r="AR22" s="3">
        <f t="shared" si="35"/>
        <v>1260</v>
      </c>
      <c r="AS22" s="3">
        <f t="shared" si="36"/>
        <v>560</v>
      </c>
      <c r="AT22" s="3">
        <v>14000</v>
      </c>
      <c r="AU22" s="3">
        <f t="shared" si="37"/>
        <v>3947.9999999999995</v>
      </c>
    </row>
    <row r="23" spans="1:47" s="17" customFormat="1" x14ac:dyDescent="0.3">
      <c r="A23" s="17">
        <v>5</v>
      </c>
      <c r="B23" s="17" t="s">
        <v>66</v>
      </c>
      <c r="C23" s="28" t="s">
        <v>74</v>
      </c>
      <c r="D23" s="17">
        <f t="shared" si="0"/>
        <v>64100</v>
      </c>
      <c r="E23" s="17">
        <v>50000</v>
      </c>
      <c r="F23" s="17">
        <f t="shared" si="1"/>
        <v>14099.999999999998</v>
      </c>
      <c r="G23" s="19">
        <v>0.62</v>
      </c>
      <c r="H23" s="17">
        <f t="shared" si="10"/>
        <v>6960</v>
      </c>
      <c r="I23" s="17">
        <f t="shared" si="2"/>
        <v>4315.2</v>
      </c>
      <c r="J23" s="20">
        <f t="shared" si="3"/>
        <v>1.15072</v>
      </c>
      <c r="K23" s="17">
        <f t="shared" si="4"/>
        <v>2644.8</v>
      </c>
      <c r="L23" s="17">
        <f t="shared" si="11"/>
        <v>720</v>
      </c>
      <c r="M23" s="17">
        <f t="shared" si="12"/>
        <v>320</v>
      </c>
      <c r="N23" s="21">
        <v>8000</v>
      </c>
      <c r="O23" s="17">
        <f t="shared" si="5"/>
        <v>2256</v>
      </c>
      <c r="P23" s="17">
        <f t="shared" si="13"/>
        <v>6960</v>
      </c>
      <c r="Q23" s="17">
        <f t="shared" si="6"/>
        <v>4315.2</v>
      </c>
      <c r="R23" s="20">
        <f t="shared" si="7"/>
        <v>1.15072</v>
      </c>
      <c r="S23" s="17">
        <f t="shared" si="8"/>
        <v>2644.8</v>
      </c>
      <c r="T23" s="17">
        <f t="shared" si="14"/>
        <v>720</v>
      </c>
      <c r="U23" s="17">
        <f t="shared" si="15"/>
        <v>320</v>
      </c>
      <c r="V23" s="17">
        <v>8000</v>
      </c>
      <c r="W23" s="17">
        <f t="shared" si="9"/>
        <v>2256</v>
      </c>
      <c r="X23" s="17">
        <f t="shared" si="20"/>
        <v>6960</v>
      </c>
      <c r="Y23" s="17">
        <f t="shared" si="16"/>
        <v>4315.2</v>
      </c>
      <c r="Z23" s="20">
        <f t="shared" si="17"/>
        <v>1.15072</v>
      </c>
      <c r="AA23" s="17">
        <f t="shared" si="18"/>
        <v>2644.8</v>
      </c>
      <c r="AB23" s="17">
        <f t="shared" si="21"/>
        <v>720</v>
      </c>
      <c r="AC23" s="17">
        <f t="shared" si="22"/>
        <v>320</v>
      </c>
      <c r="AD23" s="17">
        <v>8000</v>
      </c>
      <c r="AE23" s="17">
        <f t="shared" si="19"/>
        <v>2256</v>
      </c>
      <c r="AF23" s="17">
        <f t="shared" si="28"/>
        <v>10440</v>
      </c>
      <c r="AG23" s="17">
        <f t="shared" si="23"/>
        <v>6472.8</v>
      </c>
      <c r="AH23" s="20">
        <f t="shared" si="24"/>
        <v>1.7260800000000001</v>
      </c>
      <c r="AI23" s="17">
        <f t="shared" si="25"/>
        <v>3967.2000000000003</v>
      </c>
      <c r="AJ23" s="17">
        <f t="shared" si="29"/>
        <v>1080</v>
      </c>
      <c r="AK23" s="17">
        <f t="shared" si="30"/>
        <v>480</v>
      </c>
      <c r="AL23" s="17">
        <v>12000</v>
      </c>
      <c r="AM23" s="17">
        <f t="shared" si="27"/>
        <v>3383.9999999999995</v>
      </c>
      <c r="AN23" s="17">
        <f t="shared" si="32"/>
        <v>12180</v>
      </c>
      <c r="AO23" s="17">
        <f t="shared" si="33"/>
        <v>7551.6</v>
      </c>
      <c r="AP23" s="20">
        <f t="shared" si="34"/>
        <v>2.01376</v>
      </c>
      <c r="AQ23" s="17">
        <f>0.38*AN23</f>
        <v>4628.3999999999996</v>
      </c>
      <c r="AR23" s="17">
        <f t="shared" si="35"/>
        <v>1260</v>
      </c>
      <c r="AS23" s="17">
        <f t="shared" si="36"/>
        <v>560</v>
      </c>
      <c r="AT23" s="17">
        <v>14000</v>
      </c>
      <c r="AU23" s="17">
        <f t="shared" si="37"/>
        <v>3947.9999999999995</v>
      </c>
    </row>
    <row r="24" spans="1:47" x14ac:dyDescent="0.3">
      <c r="C24" s="15"/>
    </row>
    <row r="25" spans="1:47" ht="93.75" x14ac:dyDescent="0.3">
      <c r="B25" s="5" t="s">
        <v>54</v>
      </c>
      <c r="C25" s="5"/>
      <c r="D25" s="5"/>
    </row>
    <row r="27" spans="1:47" x14ac:dyDescent="0.3">
      <c r="B27" s="6"/>
      <c r="C27" s="6"/>
      <c r="D27" s="6"/>
    </row>
    <row r="29" spans="1:47" ht="78" customHeight="1" x14ac:dyDescent="0.3">
      <c r="B29" s="29" t="s">
        <v>53</v>
      </c>
      <c r="C29" s="30"/>
      <c r="D29" s="31"/>
    </row>
    <row r="30" spans="1:47" x14ac:dyDescent="0.3">
      <c r="B30" s="13" t="s">
        <v>51</v>
      </c>
      <c r="C30" s="13"/>
      <c r="D30" s="12"/>
    </row>
    <row r="31" spans="1:47" x14ac:dyDescent="0.3">
      <c r="B31" s="13" t="s">
        <v>52</v>
      </c>
      <c r="C31" s="13"/>
      <c r="D31" s="12"/>
    </row>
  </sheetData>
  <mergeCells count="1">
    <mergeCell ref="B29:D29"/>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3" sqref="D13"/>
    </sheetView>
  </sheetViews>
  <sheetFormatPr defaultColWidth="8.85546875" defaultRowHeight="18.75" x14ac:dyDescent="0.3"/>
  <cols>
    <col min="1" max="5" width="8.85546875" style="1"/>
  </cols>
  <sheetData>
    <row r="1" spans="1:5" ht="93.75" x14ac:dyDescent="0.3">
      <c r="A1" s="8" t="s">
        <v>47</v>
      </c>
      <c r="B1" s="8" t="s">
        <v>48</v>
      </c>
      <c r="C1" s="8" t="s">
        <v>28</v>
      </c>
      <c r="D1" s="8" t="s">
        <v>49</v>
      </c>
      <c r="E1" s="8" t="s">
        <v>50</v>
      </c>
    </row>
    <row r="2" spans="1:5" x14ac:dyDescent="0.3">
      <c r="A2" s="3">
        <f>SUM('2014 Rates'!I2,'2014 Rates'!Q2,'2014 Rates'!Y2,'2014 Rates'!AG2,'2014 Rates'!AO2)</f>
        <v>26970</v>
      </c>
      <c r="B2" s="3">
        <f>SUM('2014 Rates'!K2,'2014 Rates'!S2,'2014 Rates'!AA2,'2014 Rates'!AI2,'2014 Rates'!AQ2)</f>
        <v>16530</v>
      </c>
      <c r="C2" s="3">
        <f t="shared" ref="C2:C20" si="0">SUM(A2,B2)</f>
        <v>43500</v>
      </c>
      <c r="D2" s="3">
        <f>SUM('2014 Rates'!L2,'2014 Rates'!T2,'2014 Rates'!AB2,'2014 Rates'!AJ2,'2014 Rates'!AR2)</f>
        <v>4500</v>
      </c>
      <c r="E2" s="3">
        <f>SUM('2014 Rates'!M2,'2014 Rates'!U2,'2014 Rates'!AC2,'2014 Rates'!AK2,'2014 Rates'!AS2)</f>
        <v>2000</v>
      </c>
    </row>
    <row r="3" spans="1:5" x14ac:dyDescent="0.3">
      <c r="A3" s="3">
        <f>SUM('2014 Rates'!I3,'2014 Rates'!Q3,'2014 Rates'!Y3,'2014 Rates'!AG3,'2014 Rates'!AO3)</f>
        <v>2697</v>
      </c>
      <c r="B3" s="3">
        <f>SUM('2014 Rates'!K3,'2014 Rates'!S3,'2014 Rates'!AA3,'2014 Rates'!AI3,'2014 Rates'!AQ3)</f>
        <v>1653</v>
      </c>
      <c r="C3" s="3">
        <f t="shared" si="0"/>
        <v>4350</v>
      </c>
      <c r="D3" s="3">
        <f>SUM('2014 Rates'!L3,'2014 Rates'!T3,'2014 Rates'!AB3,'2014 Rates'!AJ3,'2014 Rates'!AR3)</f>
        <v>450</v>
      </c>
      <c r="E3" s="3">
        <f>SUM('2014 Rates'!M3,'2014 Rates'!U3,'2014 Rates'!AC3,'2014 Rates'!AK3,'2014 Rates'!AS3)</f>
        <v>200</v>
      </c>
    </row>
    <row r="4" spans="1:5" x14ac:dyDescent="0.3">
      <c r="A4" s="3">
        <f>SUM('2014 Rates'!I4,'2014 Rates'!Q4,'2014 Rates'!Y4,'2014 Rates'!AG4,'2014 Rates'!AO4)</f>
        <v>4854.6000000000004</v>
      </c>
      <c r="B4" s="3">
        <f>SUM('2014 Rates'!K4,'2014 Rates'!S4,'2014 Rates'!AA4,'2014 Rates'!AI4,'2014 Rates'!AQ4)</f>
        <v>2975.4</v>
      </c>
      <c r="C4" s="3">
        <f t="shared" si="0"/>
        <v>7830</v>
      </c>
      <c r="D4" s="3">
        <f>SUM('2014 Rates'!L4,'2014 Rates'!T4,'2014 Rates'!AB4,'2014 Rates'!AJ4,'2014 Rates'!AR4)</f>
        <v>810</v>
      </c>
      <c r="E4" s="3">
        <f>SUM('2014 Rates'!M4,'2014 Rates'!U4,'2014 Rates'!AC4,'2014 Rates'!AK4,'2014 Rates'!AS4)</f>
        <v>360</v>
      </c>
    </row>
    <row r="5" spans="1:5" x14ac:dyDescent="0.3">
      <c r="A5" s="3">
        <f>SUM('2014 Rates'!I5,'2014 Rates'!Q5,'2014 Rates'!Y5,'2014 Rates'!AG5,'2014 Rates'!AO5)</f>
        <v>6472.7999999999993</v>
      </c>
      <c r="B5" s="3">
        <f>SUM('2014 Rates'!K5,'2014 Rates'!S5,'2014 Rates'!AA5,'2014 Rates'!AI5,'2014 Rates'!AQ5)</f>
        <v>3967.2000000000003</v>
      </c>
      <c r="C5" s="3">
        <f t="shared" si="0"/>
        <v>10440</v>
      </c>
      <c r="D5" s="3">
        <f>SUM('2014 Rates'!L5,'2014 Rates'!T5,'2014 Rates'!AB5,'2014 Rates'!AJ5,'2014 Rates'!AR5)</f>
        <v>1080</v>
      </c>
      <c r="E5" s="3">
        <f>SUM('2014 Rates'!M5,'2014 Rates'!U5,'2014 Rates'!AC5,'2014 Rates'!AK5,'2014 Rates'!AS5)</f>
        <v>480</v>
      </c>
    </row>
    <row r="6" spans="1:5" x14ac:dyDescent="0.3">
      <c r="A6" s="3">
        <f>SUM('2014 Rates'!I7,'2014 Rates'!Q7,'2014 Rates'!Y7,'2014 Rates'!AG7,'2014 Rates'!AO7)</f>
        <v>16182</v>
      </c>
      <c r="B6" s="3">
        <f>SUM('2014 Rates'!K7,'2014 Rates'!S7,'2014 Rates'!AA7,'2014 Rates'!AI7,'2014 Rates'!AQ7)</f>
        <v>9918</v>
      </c>
      <c r="C6" s="3">
        <f t="shared" si="0"/>
        <v>26100</v>
      </c>
      <c r="D6" s="3">
        <f>SUM('2014 Rates'!L7,'2014 Rates'!T7,'2014 Rates'!AB7,'2014 Rates'!AJ7,'2014 Rates'!AR7)</f>
        <v>2700</v>
      </c>
      <c r="E6" s="3">
        <f>SUM('2014 Rates'!M7,'2014 Rates'!U7,'2014 Rates'!AC7,'2014 Rates'!AK7,'2014 Rates'!AS7)</f>
        <v>1200</v>
      </c>
    </row>
    <row r="7" spans="1:5" x14ac:dyDescent="0.3">
      <c r="A7" s="3">
        <f>SUM('2014 Rates'!I8,'2014 Rates'!Q8,'2014 Rates'!Y8,'2014 Rates'!AG8,'2014 Rates'!AO8)</f>
        <v>26970</v>
      </c>
      <c r="B7" s="3">
        <f>SUM('2014 Rates'!K8,'2014 Rates'!S8,'2014 Rates'!AA8,'2014 Rates'!AI8,'2014 Rates'!AQ8)</f>
        <v>16530</v>
      </c>
      <c r="C7" s="3">
        <f t="shared" si="0"/>
        <v>43500</v>
      </c>
      <c r="D7" s="3">
        <f>SUM('2014 Rates'!L8,'2014 Rates'!T8,'2014 Rates'!AB8,'2014 Rates'!AJ8,'2014 Rates'!AR8)</f>
        <v>4500</v>
      </c>
      <c r="E7" s="3">
        <f>SUM('2014 Rates'!M8,'2014 Rates'!U8,'2014 Rates'!AC8,'2014 Rates'!AK8,'2014 Rates'!AS8)</f>
        <v>2000</v>
      </c>
    </row>
    <row r="8" spans="1:5" x14ac:dyDescent="0.3">
      <c r="A8" s="3">
        <f>SUM('2014 Rates'!I9,'2014 Rates'!Q9,'2014 Rates'!Y9,'2014 Rates'!AG9,'2014 Rates'!AO9)</f>
        <v>26970</v>
      </c>
      <c r="B8" s="3">
        <f>SUM('2014 Rates'!K9,'2014 Rates'!S9,'2014 Rates'!AA9,'2014 Rates'!AI9,'2014 Rates'!AQ9)</f>
        <v>16530</v>
      </c>
      <c r="C8" s="3">
        <f t="shared" si="0"/>
        <v>43500</v>
      </c>
      <c r="D8" s="3">
        <f>SUM('2014 Rates'!L9,'2014 Rates'!T9,'2014 Rates'!AB9,'2014 Rates'!AJ9,'2014 Rates'!AR9)</f>
        <v>4500</v>
      </c>
      <c r="E8" s="3">
        <f>SUM('2014 Rates'!M9,'2014 Rates'!U9,'2014 Rates'!AC9,'2014 Rates'!AK9,'2014 Rates'!AS9)</f>
        <v>2000</v>
      </c>
    </row>
    <row r="9" spans="1:5" x14ac:dyDescent="0.3">
      <c r="A9" s="3">
        <f>SUM('2014 Rates'!I10,'2014 Rates'!Q10,'2014 Rates'!Y10,'2014 Rates'!AG10,'2014 Rates'!AO10)</f>
        <v>2697</v>
      </c>
      <c r="B9" s="3">
        <f>SUM('2014 Rates'!K10,'2014 Rates'!S10,'2014 Rates'!AA10,'2014 Rates'!AI10,'2014 Rates'!AQ10)</f>
        <v>1653</v>
      </c>
      <c r="C9" s="3">
        <f t="shared" si="0"/>
        <v>4350</v>
      </c>
      <c r="D9" s="3">
        <f>SUM('2014 Rates'!L10,'2014 Rates'!T10,'2014 Rates'!AB10,'2014 Rates'!AJ10,'2014 Rates'!AR10)</f>
        <v>450</v>
      </c>
      <c r="E9" s="3">
        <f>SUM('2014 Rates'!M10,'2014 Rates'!U10,'2014 Rates'!AC10,'2014 Rates'!AK10,'2014 Rates'!AS10)</f>
        <v>200</v>
      </c>
    </row>
    <row r="10" spans="1:5" x14ac:dyDescent="0.3">
      <c r="A10" s="3">
        <f>SUM('2014 Rates'!I11,'2014 Rates'!Q11,'2014 Rates'!Y11,'2014 Rates'!AG11,'2014 Rates'!AO11)</f>
        <v>4854.6000000000004</v>
      </c>
      <c r="B10" s="3">
        <f>SUM('2014 Rates'!K11,'2014 Rates'!S11,'2014 Rates'!AA11,'2014 Rates'!AI11,'2014 Rates'!AQ11)</f>
        <v>2975.4</v>
      </c>
      <c r="C10" s="3">
        <f t="shared" si="0"/>
        <v>7830</v>
      </c>
      <c r="D10" s="3">
        <f>SUM('2014 Rates'!L11,'2014 Rates'!T11,'2014 Rates'!AB11,'2014 Rates'!AJ11,'2014 Rates'!AR11)</f>
        <v>810</v>
      </c>
      <c r="E10" s="3">
        <f>SUM('2014 Rates'!M11,'2014 Rates'!U11,'2014 Rates'!AC11,'2014 Rates'!AK11,'2014 Rates'!AS11)</f>
        <v>360</v>
      </c>
    </row>
    <row r="11" spans="1:5" x14ac:dyDescent="0.3">
      <c r="A11" s="3">
        <f>SUM('2014 Rates'!I12,'2014 Rates'!Q12,'2014 Rates'!Y12,'2014 Rates'!AG12,'2014 Rates'!AO12)</f>
        <v>6472.8</v>
      </c>
      <c r="B11" s="3">
        <f>SUM('2014 Rates'!K12,'2014 Rates'!S12,'2014 Rates'!AA12,'2014 Rates'!AI12,'2014 Rates'!AQ12)</f>
        <v>3967.2000000000003</v>
      </c>
      <c r="C11" s="3">
        <f t="shared" si="0"/>
        <v>10440</v>
      </c>
      <c r="D11" s="3">
        <f>SUM('2014 Rates'!L12,'2014 Rates'!T12,'2014 Rates'!AB12,'2014 Rates'!AJ12,'2014 Rates'!AR12)</f>
        <v>1080</v>
      </c>
      <c r="E11" s="3">
        <f>SUM('2014 Rates'!M12,'2014 Rates'!U12,'2014 Rates'!AC12,'2014 Rates'!AK12,'2014 Rates'!AS12)</f>
        <v>480</v>
      </c>
    </row>
    <row r="12" spans="1:5" x14ac:dyDescent="0.3">
      <c r="A12" s="3">
        <f>SUM('2014 Rates'!I14,'2014 Rates'!Q14,'2014 Rates'!Y14,'2014 Rates'!AG14,'2014 Rates'!AO14)</f>
        <v>16182</v>
      </c>
      <c r="B12" s="3">
        <f>SUM('2014 Rates'!K14,'2014 Rates'!S14,'2014 Rates'!AA14,'2014 Rates'!AI14,'2014 Rates'!AQ14)</f>
        <v>9918</v>
      </c>
      <c r="C12" s="3">
        <f t="shared" si="0"/>
        <v>26100</v>
      </c>
      <c r="D12" s="3">
        <f>SUM('2014 Rates'!L14,'2014 Rates'!T14,'2014 Rates'!AB14,'2014 Rates'!AJ14,'2014 Rates'!AR14)</f>
        <v>2700</v>
      </c>
      <c r="E12" s="3">
        <f>SUM('2014 Rates'!M14,'2014 Rates'!U14,'2014 Rates'!AC14,'2014 Rates'!AK14,'2014 Rates'!AS14)</f>
        <v>1200</v>
      </c>
    </row>
    <row r="13" spans="1:5" x14ac:dyDescent="0.3">
      <c r="A13" s="3">
        <f>SUM('2014 Rates'!I15,'2014 Rates'!Q15,'2014 Rates'!Y15,'2014 Rates'!AG15,'2014 Rates'!AO15)</f>
        <v>26970</v>
      </c>
      <c r="B13" s="3">
        <f>SUM('2014 Rates'!K15,'2014 Rates'!S15,'2014 Rates'!AA15,'2014 Rates'!AI15,'2014 Rates'!AQ15)</f>
        <v>16530</v>
      </c>
      <c r="C13" s="3">
        <f t="shared" si="0"/>
        <v>43500</v>
      </c>
      <c r="D13" s="3">
        <f>SUM('2014 Rates'!L15,'2014 Rates'!T15,'2014 Rates'!AB15,'2014 Rates'!AJ15,'2014 Rates'!AR15)</f>
        <v>4500</v>
      </c>
      <c r="E13" s="3">
        <f>SUM('2014 Rates'!M15,'2014 Rates'!U15,'2014 Rates'!AC15,'2014 Rates'!AK15,'2014 Rates'!AS15)</f>
        <v>2000</v>
      </c>
    </row>
    <row r="14" spans="1:5" x14ac:dyDescent="0.3">
      <c r="A14" s="3">
        <f>SUM('2014 Rates'!I16,'2014 Rates'!Q16,'2014 Rates'!Y16,'2014 Rates'!AG16,'2014 Rates'!AO16)</f>
        <v>26970</v>
      </c>
      <c r="B14" s="3">
        <f>SUM('2014 Rates'!K16,'2014 Rates'!S16,'2014 Rates'!AA16,'2014 Rates'!AI16,'2014 Rates'!AQ16)</f>
        <v>16530</v>
      </c>
      <c r="C14" s="3">
        <f t="shared" si="0"/>
        <v>43500</v>
      </c>
      <c r="D14" s="3">
        <f>SUM('2014 Rates'!L16,'2014 Rates'!T16,'2014 Rates'!AB16,'2014 Rates'!AJ16,'2014 Rates'!AR16)</f>
        <v>4500</v>
      </c>
      <c r="E14" s="3">
        <f>SUM('2014 Rates'!M16,'2014 Rates'!U16,'2014 Rates'!AC16,'2014 Rates'!AK16,'2014 Rates'!AS16)</f>
        <v>2000</v>
      </c>
    </row>
    <row r="15" spans="1:5" x14ac:dyDescent="0.3">
      <c r="A15" s="3">
        <f>SUM('2014 Rates'!I17,'2014 Rates'!Q17,'2014 Rates'!Y17,'2014 Rates'!AG17,'2014 Rates'!AO17)</f>
        <v>2697</v>
      </c>
      <c r="B15" s="3">
        <f>SUM('2014 Rates'!K17,'2014 Rates'!S17,'2014 Rates'!AA17,'2014 Rates'!AI17,'2014 Rates'!AQ17)</f>
        <v>1653</v>
      </c>
      <c r="C15" s="3">
        <f t="shared" si="0"/>
        <v>4350</v>
      </c>
      <c r="D15" s="3">
        <f>SUM('2014 Rates'!L17,'2014 Rates'!T17,'2014 Rates'!AB17,'2014 Rates'!AJ17,'2014 Rates'!AR17)</f>
        <v>450</v>
      </c>
      <c r="E15" s="3">
        <f>SUM('2014 Rates'!M17,'2014 Rates'!U17,'2014 Rates'!AC17,'2014 Rates'!AK17,'2014 Rates'!AS17)</f>
        <v>200</v>
      </c>
    </row>
    <row r="16" spans="1:5" x14ac:dyDescent="0.3">
      <c r="A16" s="3">
        <f>SUM('2014 Rates'!I18,'2014 Rates'!Q18,'2014 Rates'!Y18,'2014 Rates'!AG18,'2014 Rates'!AO18)</f>
        <v>4854.6000000000004</v>
      </c>
      <c r="B16" s="3">
        <f>SUM('2014 Rates'!K18,'2014 Rates'!S18,'2014 Rates'!AA18,'2014 Rates'!AI18,'2014 Rates'!AQ18)</f>
        <v>2975.3999999999996</v>
      </c>
      <c r="C16" s="3">
        <f t="shared" si="0"/>
        <v>7830</v>
      </c>
      <c r="D16" s="3">
        <f>SUM('2014 Rates'!L18,'2014 Rates'!T18,'2014 Rates'!AB18,'2014 Rates'!AJ18,'2014 Rates'!AR18)</f>
        <v>810</v>
      </c>
      <c r="E16" s="3">
        <f>SUM('2014 Rates'!M18,'2014 Rates'!U18,'2014 Rates'!AC18,'2014 Rates'!AK18,'2014 Rates'!AS18)</f>
        <v>360</v>
      </c>
    </row>
    <row r="17" spans="1:5" x14ac:dyDescent="0.3">
      <c r="A17" s="3">
        <f>SUM('2014 Rates'!I19,'2014 Rates'!Q19,'2014 Rates'!Y19,'2014 Rates'!AG19,'2014 Rates'!AO19)</f>
        <v>6472.7999999999993</v>
      </c>
      <c r="B17" s="3">
        <f>SUM('2014 Rates'!K19,'2014 Rates'!S19,'2014 Rates'!AA19,'2014 Rates'!AI19,'2014 Rates'!AQ19)</f>
        <v>3967.2000000000003</v>
      </c>
      <c r="C17" s="3">
        <f t="shared" si="0"/>
        <v>10440</v>
      </c>
      <c r="D17" s="3">
        <f>SUM('2014 Rates'!L19,'2014 Rates'!T19,'2014 Rates'!AB19,'2014 Rates'!AJ19,'2014 Rates'!AR19)</f>
        <v>1080</v>
      </c>
      <c r="E17" s="3">
        <f>SUM('2014 Rates'!M19,'2014 Rates'!U19,'2014 Rates'!AC19,'2014 Rates'!AK19,'2014 Rates'!AS19)</f>
        <v>480</v>
      </c>
    </row>
    <row r="18" spans="1:5" x14ac:dyDescent="0.3">
      <c r="A18" s="3">
        <f>SUM('2014 Rates'!I21,'2014 Rates'!Q21,'2014 Rates'!Y21,'2014 Rates'!AG21,'2014 Rates'!AO21)</f>
        <v>16182</v>
      </c>
      <c r="B18" s="3">
        <f>SUM('2014 Rates'!K21,'2014 Rates'!S21,'2014 Rates'!AA21,'2014 Rates'!AI21,'2014 Rates'!AQ21)</f>
        <v>9918</v>
      </c>
      <c r="C18" s="3">
        <f t="shared" si="0"/>
        <v>26100</v>
      </c>
      <c r="D18" s="3">
        <f>SUM('2014 Rates'!L21,'2014 Rates'!T21,'2014 Rates'!AB21,'2014 Rates'!AJ21,'2014 Rates'!AR21)</f>
        <v>2700</v>
      </c>
      <c r="E18" s="3">
        <f>SUM('2014 Rates'!M21,'2014 Rates'!U21,'2014 Rates'!AC21,'2014 Rates'!AK21,'2014 Rates'!AS21)</f>
        <v>1200</v>
      </c>
    </row>
    <row r="19" spans="1:5" x14ac:dyDescent="0.3">
      <c r="A19" s="3">
        <f>SUM('2014 Rates'!I22,'2014 Rates'!Q22,'2014 Rates'!Y22,'2014 Rates'!AG22,'2014 Rates'!AO22)</f>
        <v>26970</v>
      </c>
      <c r="B19" s="3">
        <f>SUM('2014 Rates'!K22,'2014 Rates'!S22,'2014 Rates'!AA22,'2014 Rates'!AI22,'2014 Rates'!AQ22)</f>
        <v>16530</v>
      </c>
      <c r="C19" s="3">
        <f t="shared" si="0"/>
        <v>43500</v>
      </c>
      <c r="D19" s="3">
        <f>SUM('2014 Rates'!L22,'2014 Rates'!T22,'2014 Rates'!AB22,'2014 Rates'!AJ22,'2014 Rates'!AR22)</f>
        <v>4500</v>
      </c>
      <c r="E19" s="3">
        <f>SUM('2014 Rates'!M22,'2014 Rates'!U22,'2014 Rates'!AC22,'2014 Rates'!AK22,'2014 Rates'!AS22)</f>
        <v>2000</v>
      </c>
    </row>
    <row r="20" spans="1:5" x14ac:dyDescent="0.3">
      <c r="A20" s="3">
        <f>SUM('2014 Rates'!I23,'2014 Rates'!Q23,'2014 Rates'!Y23,'2014 Rates'!AG23,'2014 Rates'!AO23)</f>
        <v>26970</v>
      </c>
      <c r="B20" s="3">
        <f>SUM('2014 Rates'!K23,'2014 Rates'!S23,'2014 Rates'!AA23,'2014 Rates'!AI23,'2014 Rates'!AQ23)</f>
        <v>16530</v>
      </c>
      <c r="C20" s="3">
        <f t="shared" si="0"/>
        <v>43500</v>
      </c>
      <c r="D20" s="3">
        <f>SUM('2014 Rates'!L23,'2014 Rates'!T23,'2014 Rates'!AB23,'2014 Rates'!AJ23,'2014 Rates'!AR23)</f>
        <v>4500</v>
      </c>
      <c r="E20" s="3">
        <f>SUM('2014 Rates'!M23,'2014 Rates'!U23,'2014 Rates'!AC23,'2014 Rates'!AK23,'2014 Rates'!AS23)</f>
        <v>2000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 Rates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formigaa</dc:creator>
  <cp:lastModifiedBy>Formiga, Alice</cp:lastModifiedBy>
  <dcterms:created xsi:type="dcterms:W3CDTF">2012-02-01T21:00:45Z</dcterms:created>
  <dcterms:modified xsi:type="dcterms:W3CDTF">2015-03-12T17:00:03Z</dcterms:modified>
</cp:coreProperties>
</file>